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\OneDrive - Slovenska turisticna organizacija\Statistika\Vrednost izvoženih potovanj\"/>
    </mc:Choice>
  </mc:AlternateContent>
  <bookViews>
    <workbookView xWindow="0" yWindow="0" windowWidth="17250" windowHeight="5670"/>
  </bookViews>
  <sheets>
    <sheet name="2018-2016" sheetId="3" r:id="rId1"/>
    <sheet name="2017-2016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F16" i="3" l="1"/>
  <c r="J15" i="3" l="1"/>
  <c r="F15" i="3"/>
  <c r="J14" i="3"/>
  <c r="F14" i="3"/>
  <c r="J13" i="3"/>
  <c r="J12" i="3"/>
  <c r="J11" i="3"/>
  <c r="J10" i="3"/>
  <c r="K10" i="3" s="1"/>
  <c r="J9" i="3"/>
  <c r="K9" i="3" s="1"/>
  <c r="F9" i="3"/>
  <c r="F10" i="3"/>
  <c r="F11" i="3"/>
  <c r="F12" i="3"/>
  <c r="F13" i="3"/>
  <c r="C21" i="3"/>
  <c r="I13" i="3"/>
  <c r="I9" i="3"/>
  <c r="D21" i="3"/>
  <c r="I10" i="3"/>
  <c r="I12" i="3"/>
  <c r="I16" i="3"/>
  <c r="K16" i="3" s="1"/>
  <c r="I20" i="3"/>
  <c r="I11" i="3"/>
  <c r="I15" i="3"/>
  <c r="I19" i="3"/>
  <c r="I14" i="3"/>
  <c r="I18" i="3"/>
  <c r="I20" i="1"/>
  <c r="E20" i="1"/>
  <c r="I19" i="1"/>
  <c r="E19" i="1"/>
  <c r="I18" i="1"/>
  <c r="E18" i="1"/>
  <c r="I17" i="1"/>
  <c r="E17" i="1"/>
  <c r="I16" i="1"/>
  <c r="I15" i="1"/>
  <c r="E16" i="1"/>
  <c r="E10" i="1"/>
  <c r="E11" i="1"/>
  <c r="E12" i="1"/>
  <c r="E13" i="1"/>
  <c r="E14" i="1"/>
  <c r="E15" i="1"/>
  <c r="E9" i="1"/>
  <c r="I11" i="1"/>
  <c r="I10" i="1"/>
  <c r="I12" i="1"/>
  <c r="I13" i="1"/>
  <c r="I14" i="1"/>
  <c r="D21" i="1"/>
  <c r="I9" i="1"/>
  <c r="H20" i="1"/>
  <c r="J20" i="1"/>
  <c r="H19" i="1"/>
  <c r="J19" i="1"/>
  <c r="H18" i="1"/>
  <c r="J18" i="1"/>
  <c r="H17" i="1"/>
  <c r="J17" i="1"/>
  <c r="H16" i="1"/>
  <c r="J16" i="1"/>
  <c r="H15" i="1"/>
  <c r="J15" i="1"/>
  <c r="H14" i="1"/>
  <c r="J14" i="1"/>
  <c r="H13" i="1"/>
  <c r="J13" i="1"/>
  <c r="H12" i="1"/>
  <c r="J12" i="1"/>
  <c r="H11" i="1"/>
  <c r="J11" i="1"/>
  <c r="H10" i="1"/>
  <c r="J10" i="1"/>
  <c r="H9" i="1"/>
  <c r="J9" i="1"/>
  <c r="C21" i="1"/>
  <c r="E21" i="1"/>
  <c r="K12" i="3" l="1"/>
  <c r="K13" i="3"/>
  <c r="K14" i="3"/>
  <c r="K11" i="3"/>
  <c r="K15" i="3"/>
</calcChain>
</file>

<file path=xl/sharedStrings.xml><?xml version="1.0" encoding="utf-8"?>
<sst xmlns="http://schemas.openxmlformats.org/spreadsheetml/2006/main" count="77" uniqueCount="37">
  <si>
    <t>obdobje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</si>
  <si>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</si>
  <si>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</si>
  <si>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</si>
  <si>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</si>
  <si>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</si>
  <si>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</si>
  <si>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</si>
  <si>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</si>
  <si>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</si>
  <si>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</si>
  <si>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</si>
  <si>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</si>
  <si>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indeks     2017/2016</t>
  </si>
  <si>
    <t>SKUPAJ</t>
  </si>
  <si>
    <t>Vir: Banka Slovenije, revidirani podatki 2016, predhodni podatki 2017</t>
  </si>
  <si>
    <t>Vrednost izvoženih potovanj, Slovenija, 2016 in 2017</t>
  </si>
  <si>
    <t>MESEČNI PODATKI</t>
  </si>
  <si>
    <t>KUMULATIVNI PODATKI</t>
  </si>
  <si>
    <t>januar-februar</t>
  </si>
  <si>
    <t>januar-marec</t>
  </si>
  <si>
    <t>januar-april</t>
  </si>
  <si>
    <t>januar-maj</t>
  </si>
  <si>
    <t>januar-junij</t>
  </si>
  <si>
    <t>januar-julij</t>
  </si>
  <si>
    <t>januar-avgust</t>
  </si>
  <si>
    <t>januar-september</t>
  </si>
  <si>
    <t>januar-oktober</t>
  </si>
  <si>
    <t>januar-november</t>
  </si>
  <si>
    <t>januar-december</t>
  </si>
  <si>
    <t>izvoz potovanj 2016 (v 000 €)</t>
  </si>
  <si>
    <t>izvoz potovanj 2017 (v 000 €)</t>
  </si>
  <si>
    <t>Vrednost izvoženih potovanj, Slovenija, 2016, 2017, 2018</t>
  </si>
  <si>
    <t>izvoz potovanj 2018 (v 000 €)</t>
  </si>
  <si>
    <t>indeks     2018/2017</t>
  </si>
  <si>
    <t>Vrednost izvoženih potovanj, Slovenija,  2017 in 2018</t>
  </si>
  <si>
    <t>Vir: Banka Slovenije, revidirani podatki 2016 in 2017, predhodni podatki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</si>
</sst>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name val="SL Swiss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3" fontId="3" fillId="0" borderId="1" xfId="0" applyNumberFormat="1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Border="1"/>
    <xf numFmtId="49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/>
    <xf numFmtId="49" fontId="8" fillId="0" borderId="0" xfId="0" quotePrefix="1" applyNumberFormat="1" applyFont="1" applyBorder="1" applyAlignment="1">
      <alignment horizontal="left"/>
    </xf>
    <xf numFmtId="0" fontId="8" fillId="0" borderId="0" xfId="0" applyFont="1" applyBorder="1"/>
    <xf numFmtId="3" fontId="9" fillId="0" borderId="1" xfId="0" applyNumberFormat="1" applyFont="1" applyBorder="1" applyAlignment="1">
      <alignment horizontal="center"/>
    </xf>
    <xf numFmtId="0" fontId="6" fillId="0" borderId="0" xfId="0" applyFont="1" applyBorder="1"/>
    <xf numFmtId="3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38100</xdr:rowOff>
    </xdr:from>
    <xdr:to>
      <xdr:col>2</xdr:col>
      <xdr:colOff>472440</xdr:colOff>
      <xdr:row>4</xdr:row>
      <xdr:rowOff>7961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E5370BC-3A38-492C-AADA-9844ABFAF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38100"/>
          <a:ext cx="1424940" cy="70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38100</xdr:rowOff>
    </xdr:from>
    <xdr:to>
      <xdr:col>2</xdr:col>
      <xdr:colOff>472440</xdr:colOff>
      <xdr:row>4</xdr:row>
      <xdr:rowOff>7961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42575462-52D3-44B6-A446-7DAAF142F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38100"/>
          <a:ext cx="1424940" cy="70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24"/>
  <sheetViews>
    <sheetView tabSelected="1" topLeftCell="C1" workbookViewId="0">
      <selection activeCell="L16" sqref="L16"/>
    </sheetView>
  </sheetViews>
  <sheetFormatPr defaultRowHeight="15"/>
  <cols>
    <col min="1" max="1" width="4" customWidth="1"/>
    <col min="2" max="2" width="14" customWidth="1"/>
    <col min="3" max="5" width="15" customWidth="1"/>
    <col min="6" max="6" width="15.7109375" customWidth="1"/>
    <col min="8" max="8" width="18.28515625" customWidth="1"/>
    <col min="9" max="10" width="15" customWidth="1"/>
    <col min="11" max="11" width="13.7109375" customWidth="1"/>
  </cols>
  <sheetData>
    <row r="6" spans="2:11" ht="18.75">
      <c r="B6" s="4" t="s">
        <v>32</v>
      </c>
      <c r="C6" s="4"/>
      <c r="D6" s="4"/>
      <c r="E6" s="4"/>
      <c r="F6" s="4"/>
      <c r="G6" s="5"/>
      <c r="H6" s="4" t="s">
        <v>35</v>
      </c>
      <c r="I6" s="4"/>
      <c r="J6" s="4"/>
      <c r="K6" s="4"/>
    </row>
    <row r="7" spans="2:11">
      <c r="B7" s="2" t="s">
        <v>17</v>
      </c>
      <c r="C7" s="3"/>
      <c r="D7" s="3"/>
      <c r="E7" s="3"/>
      <c r="F7" s="10"/>
      <c r="H7" s="2" t="s">
        <v>18</v>
      </c>
      <c r="I7" s="3"/>
      <c r="J7" s="3"/>
      <c r="K7" s="3"/>
    </row>
    <row r="8" spans="2:11" ht="30">
      <c r="B8" s="6" t="s">
        <v>0</v>
      </c>
      <c r="C8" s="6" t="s">
        <v>30</v>
      </c>
      <c r="D8" s="6" t="s">
        <v>31</v>
      </c>
      <c r="E8" s="6" t="s">
        <v>33</v>
      </c>
      <c r="F8" s="6" t="s">
        <v>34</v>
      </c>
      <c r="G8" s="7"/>
      <c r="H8" s="6" t="s">
        <v>0</v>
      </c>
      <c r="I8" s="6" t="s">
        <v>31</v>
      </c>
      <c r="J8" s="6" t="s">
        <v>33</v>
      </c>
      <c r="K8" s="6" t="s">
        <v>34</v>
      </c>
    </row>
    <row r="9" spans="2:11">
      <c r="B9" s="8" t="s">
        <v>1</v>
      </c>
      <c r="C9" s="1">
        <v>146230.05214496498</v>
      </c>
      <c r="D9" s="1">
        <v>161285.561035894</v>
      </c>
      <c r="E9" s="27">
        <v>161000.45114689102</v>
      </c>
      <c r="F9" s="20">
        <f>(E9/D9)*100</f>
        <v>99.823226650190009</v>
      </c>
      <c r="G9" s="7"/>
      <c r="H9" s="8" t="s">
        <v>1</v>
      </c>
      <c r="I9" s="1">
        <f>D9</f>
        <v>161285.561035894</v>
      </c>
      <c r="J9" s="1">
        <f>E9</f>
        <v>161000.45114689102</v>
      </c>
      <c r="K9" s="20">
        <f>(J9/I9)*100</f>
        <v>99.823226650190009</v>
      </c>
    </row>
    <row r="10" spans="2:11">
      <c r="B10" s="8" t="s">
        <v>2</v>
      </c>
      <c r="C10" s="1">
        <v>126028.251989179</v>
      </c>
      <c r="D10" s="1">
        <v>138377.19369385901</v>
      </c>
      <c r="E10" s="27">
        <v>133949.033276006</v>
      </c>
      <c r="F10" s="20">
        <f>(E10/D10)*100</f>
        <v>96.79993480164822</v>
      </c>
      <c r="G10" s="7"/>
      <c r="H10" s="8" t="s">
        <v>19</v>
      </c>
      <c r="I10" s="1">
        <f>D9+D10</f>
        <v>299662.75472975301</v>
      </c>
      <c r="J10" s="1">
        <f>E9+E10</f>
        <v>294949.48442289699</v>
      </c>
      <c r="K10" s="20">
        <f>(J10/I10)*100</f>
        <v>98.427141767715966</v>
      </c>
    </row>
    <row r="11" spans="2:11">
      <c r="B11" s="8" t="s">
        <v>3</v>
      </c>
      <c r="C11" s="1">
        <v>157762.228307376</v>
      </c>
      <c r="D11" s="1">
        <v>163500.81942442499</v>
      </c>
      <c r="E11" s="27">
        <v>174728.74508681701</v>
      </c>
      <c r="F11" s="20">
        <f>(E11/D11)*100</f>
        <v>106.86719840421468</v>
      </c>
      <c r="G11" s="7"/>
      <c r="H11" s="8" t="s">
        <v>20</v>
      </c>
      <c r="I11" s="1">
        <f>D9+D10+D11</f>
        <v>463163.57415417803</v>
      </c>
      <c r="J11" s="1">
        <f>E9+E10+E11</f>
        <v>469678.229509714</v>
      </c>
      <c r="K11" s="20">
        <f>(J11/I11)*100</f>
        <v>101.40655606767714</v>
      </c>
    </row>
    <row r="12" spans="2:11">
      <c r="B12" s="8" t="s">
        <v>4</v>
      </c>
      <c r="C12" s="1">
        <v>161923.98722342198</v>
      </c>
      <c r="D12" s="1">
        <v>203320.47675715201</v>
      </c>
      <c r="E12" s="27">
        <v>207495.172897098</v>
      </c>
      <c r="F12" s="20">
        <f t="shared" ref="F12:F16" si="0">(E12/D12)*100</f>
        <v>102.05325907480155</v>
      </c>
      <c r="G12" s="7"/>
      <c r="H12" s="8" t="s">
        <v>21</v>
      </c>
      <c r="I12" s="1">
        <f>D9+D10+D11+D12</f>
        <v>666484.05091133004</v>
      </c>
      <c r="J12" s="1">
        <f>E9+E10+E11+E12</f>
        <v>677173.40240681195</v>
      </c>
      <c r="K12" s="20">
        <f t="shared" ref="K12:K16" si="1">(J12/I12)*100</f>
        <v>101.60384205456464</v>
      </c>
    </row>
    <row r="13" spans="2:11">
      <c r="B13" s="8" t="s">
        <v>5</v>
      </c>
      <c r="C13" s="1">
        <v>168502.026488984</v>
      </c>
      <c r="D13" s="1">
        <v>170261.39173843898</v>
      </c>
      <c r="E13" s="27">
        <v>201968.577850653</v>
      </c>
      <c r="F13" s="20">
        <f t="shared" si="0"/>
        <v>118.62265178762523</v>
      </c>
      <c r="G13" s="7"/>
      <c r="H13" s="8" t="s">
        <v>22</v>
      </c>
      <c r="I13" s="1">
        <f>D9+D10+D11+D12+D13</f>
        <v>836745.44264976901</v>
      </c>
      <c r="J13" s="1">
        <f>E9+E10+E11+E12+E13</f>
        <v>879141.98025746492</v>
      </c>
      <c r="K13" s="20">
        <f t="shared" si="1"/>
        <v>105.06683818598836</v>
      </c>
    </row>
    <row r="14" spans="2:11">
      <c r="B14" s="8" t="s">
        <v>6</v>
      </c>
      <c r="C14" s="1">
        <v>168391.45404756701</v>
      </c>
      <c r="D14" s="1">
        <v>203308.996910338</v>
      </c>
      <c r="E14" s="27">
        <v>215917.88630527799</v>
      </c>
      <c r="F14" s="20">
        <f t="shared" si="0"/>
        <v>106.20183542615219</v>
      </c>
      <c r="G14" s="7"/>
      <c r="H14" s="8" t="s">
        <v>23</v>
      </c>
      <c r="I14" s="1">
        <f>D9+D10+D11+D12+D13+D14</f>
        <v>1040054.439560107</v>
      </c>
      <c r="J14" s="1">
        <f>E9+E10+E11+E12+E13+E14</f>
        <v>1095059.866562743</v>
      </c>
      <c r="K14" s="20">
        <f t="shared" si="1"/>
        <v>105.2887065244297</v>
      </c>
    </row>
    <row r="15" spans="2:11">
      <c r="B15" s="8" t="s">
        <v>7</v>
      </c>
      <c r="C15" s="1">
        <v>259581.21138522102</v>
      </c>
      <c r="D15" s="19">
        <v>293073.66418529395</v>
      </c>
      <c r="E15" s="27">
        <v>343520.56490637898</v>
      </c>
      <c r="F15" s="20">
        <f t="shared" si="0"/>
        <v>117.21304466620049</v>
      </c>
      <c r="G15" s="7"/>
      <c r="H15" s="8" t="s">
        <v>24</v>
      </c>
      <c r="I15" s="1">
        <f>D9+D10+D11+D12+D13+D14+D15</f>
        <v>1333128.1037454009</v>
      </c>
      <c r="J15" s="1">
        <f>E9+E10+E11+E12+E13+E14+E15</f>
        <v>1438580.4314691219</v>
      </c>
      <c r="K15" s="20">
        <f t="shared" si="1"/>
        <v>107.91014212568579</v>
      </c>
    </row>
    <row r="16" spans="2:11">
      <c r="B16" s="8" t="s">
        <v>8</v>
      </c>
      <c r="C16" s="1">
        <v>296747.70512767998</v>
      </c>
      <c r="D16" s="1">
        <v>331641.36465926399</v>
      </c>
      <c r="E16" s="27">
        <v>392665.78238191403</v>
      </c>
      <c r="F16" s="20">
        <f t="shared" si="0"/>
        <v>118.40072567104166</v>
      </c>
      <c r="G16" s="7"/>
      <c r="H16" s="8" t="s">
        <v>25</v>
      </c>
      <c r="I16" s="1">
        <f>D9+D10+D11+D12+D13+D14+D15+D16</f>
        <v>1664769.4684046649</v>
      </c>
      <c r="J16" s="1">
        <v>1831247</v>
      </c>
      <c r="K16" s="20">
        <f t="shared" si="1"/>
        <v>110.00003512527587</v>
      </c>
    </row>
    <row r="17" spans="2:12">
      <c r="B17" s="8" t="s">
        <v>9</v>
      </c>
      <c r="C17" s="1">
        <v>218087.60515650999</v>
      </c>
      <c r="D17" s="1">
        <v>235387.24380749499</v>
      </c>
      <c r="E17" s="27">
        <v>293031.57231514202</v>
      </c>
      <c r="F17" s="20">
        <v>124.45</v>
      </c>
      <c r="G17" s="7"/>
      <c r="H17" s="8" t="s">
        <v>26</v>
      </c>
      <c r="I17" s="1">
        <v>1900156.7122121598</v>
      </c>
      <c r="J17" s="1">
        <v>2124279</v>
      </c>
      <c r="K17" s="20">
        <v>111.79</v>
      </c>
    </row>
    <row r="18" spans="2:12">
      <c r="B18" s="8" t="s">
        <v>10</v>
      </c>
      <c r="C18" s="1">
        <v>191527.55334453899</v>
      </c>
      <c r="D18" s="1">
        <v>205457.577459211</v>
      </c>
      <c r="E18" s="27">
        <v>230314.16563293801</v>
      </c>
      <c r="F18" s="20">
        <v>112.1</v>
      </c>
      <c r="G18" s="7"/>
      <c r="H18" s="8" t="s">
        <v>27</v>
      </c>
      <c r="I18" s="1">
        <f>D9+D10+D11+D12+D13+D14+D15+D16+D17+D18</f>
        <v>2105614.2896713708</v>
      </c>
      <c r="J18" s="1">
        <v>2354593</v>
      </c>
      <c r="K18" s="20">
        <v>111.82</v>
      </c>
    </row>
    <row r="19" spans="2:12">
      <c r="B19" s="8" t="s">
        <v>11</v>
      </c>
      <c r="C19" s="1">
        <v>136990.01643409801</v>
      </c>
      <c r="D19" s="1">
        <v>153088.109417022</v>
      </c>
      <c r="E19" s="1">
        <v>169454.46773180299</v>
      </c>
      <c r="F19" s="20">
        <v>110.69</v>
      </c>
      <c r="G19" s="7"/>
      <c r="H19" s="8" t="s">
        <v>28</v>
      </c>
      <c r="I19" s="1">
        <f>D9+D10+D11+D12+D13+D14+D15+D16+D17+D18+D19</f>
        <v>2258702.399088393</v>
      </c>
      <c r="J19" s="1">
        <v>2524047</v>
      </c>
      <c r="K19" s="20">
        <v>111.75</v>
      </c>
    </row>
    <row r="20" spans="2:12">
      <c r="B20" s="8" t="s">
        <v>12</v>
      </c>
      <c r="C20" s="1">
        <v>158642.341382427</v>
      </c>
      <c r="D20" s="1">
        <v>175479.75357478199</v>
      </c>
      <c r="E20" s="1">
        <v>193466.576852789</v>
      </c>
      <c r="F20" s="20">
        <v>110.25</v>
      </c>
      <c r="G20" s="7"/>
      <c r="H20" s="11" t="s">
        <v>29</v>
      </c>
      <c r="I20" s="17">
        <f>D9+D10+D11+D12+D13+D14+D15+D16+D17+D18+D19+D20</f>
        <v>2434182.152663175</v>
      </c>
      <c r="J20" s="17">
        <v>2717513</v>
      </c>
      <c r="K20" s="21">
        <v>111.64</v>
      </c>
    </row>
    <row r="21" spans="2:12">
      <c r="B21" s="11" t="s">
        <v>14</v>
      </c>
      <c r="C21" s="17">
        <f>SUM(C9:C20)</f>
        <v>2190414.4330319678</v>
      </c>
      <c r="D21" s="17">
        <f>SUM(D9:D20)</f>
        <v>2434182.152663175</v>
      </c>
      <c r="E21" s="17">
        <f>SUM(E9:E20)</f>
        <v>2717512.9963837084</v>
      </c>
      <c r="F21" s="20">
        <v>111.64</v>
      </c>
      <c r="G21" s="7"/>
      <c r="H21" s="8"/>
      <c r="I21" s="22"/>
      <c r="J21" s="22"/>
      <c r="K21" s="20"/>
    </row>
    <row r="22" spans="2:12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2">
      <c r="B23" s="9" t="s">
        <v>36</v>
      </c>
      <c r="C23" s="7"/>
      <c r="D23" s="7"/>
      <c r="E23" s="7"/>
      <c r="F23" s="7"/>
      <c r="G23" s="7"/>
      <c r="H23" s="7"/>
      <c r="I23" s="7"/>
      <c r="J23" s="18"/>
      <c r="K23" s="18"/>
      <c r="L23" s="12"/>
    </row>
    <row r="24" spans="2:12">
      <c r="J24" s="15"/>
      <c r="K24" s="14"/>
      <c r="L24" s="12"/>
    </row>
  </sheetData>
  <pageMargins left="0.7" right="0.7" top="0.75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J40"/>
  <sheetViews>
    <sheetView topLeftCell="A4" workbookViewId="0">
      <selection activeCell="M21" sqref="M21"/>
    </sheetView>
  </sheetViews>
  <sheetFormatPr defaultRowHeight="15"/>
  <cols>
    <col min="1" max="1" width="4" customWidth="1"/>
    <col min="2" max="2" width="14" customWidth="1"/>
    <col min="3" max="4" width="15" customWidth="1"/>
    <col min="5" max="5" width="15.7109375" customWidth="1"/>
    <col min="7" max="7" width="17" customWidth="1"/>
    <col min="8" max="8" width="14.7109375" customWidth="1"/>
    <col min="9" max="9" width="15" customWidth="1"/>
    <col min="10" max="10" width="13.7109375" customWidth="1"/>
  </cols>
  <sheetData>
    <row r="6" spans="2:10" ht="18.75">
      <c r="B6" s="4" t="s">
        <v>16</v>
      </c>
      <c r="C6" s="4"/>
      <c r="D6" s="4"/>
      <c r="E6" s="4"/>
      <c r="F6" s="5"/>
      <c r="G6" s="4" t="s">
        <v>16</v>
      </c>
      <c r="H6" s="4"/>
      <c r="I6" s="4"/>
      <c r="J6" s="4"/>
    </row>
    <row r="7" spans="2:10">
      <c r="B7" s="2" t="s">
        <v>17</v>
      </c>
      <c r="C7" s="3"/>
      <c r="D7" s="3"/>
      <c r="E7" s="10"/>
      <c r="G7" s="2" t="s">
        <v>18</v>
      </c>
      <c r="H7" s="3"/>
      <c r="I7" s="3"/>
      <c r="J7" s="3"/>
    </row>
    <row r="8" spans="2:10" ht="26.25">
      <c r="B8" s="25" t="s">
        <v>0</v>
      </c>
      <c r="C8" s="25" t="s">
        <v>30</v>
      </c>
      <c r="D8" s="25" t="s">
        <v>31</v>
      </c>
      <c r="E8" s="25" t="s">
        <v>13</v>
      </c>
      <c r="F8" s="7"/>
      <c r="G8" s="25" t="s">
        <v>0</v>
      </c>
      <c r="H8" s="25" t="s">
        <v>30</v>
      </c>
      <c r="I8" s="25" t="s">
        <v>31</v>
      </c>
      <c r="J8" s="25" t="s">
        <v>13</v>
      </c>
    </row>
    <row r="9" spans="2:10">
      <c r="B9" s="22" t="s">
        <v>1</v>
      </c>
      <c r="C9" s="1">
        <v>146230.05214496498</v>
      </c>
      <c r="D9" s="1">
        <v>157285.33600454</v>
      </c>
      <c r="E9" s="20">
        <f>(D9/C9)*100</f>
        <v>107.56019962888024</v>
      </c>
      <c r="F9" s="7"/>
      <c r="G9" s="22" t="s">
        <v>1</v>
      </c>
      <c r="H9" s="1">
        <f>C9</f>
        <v>146230.05214496498</v>
      </c>
      <c r="I9" s="1">
        <f>D9</f>
        <v>157285.33600454</v>
      </c>
      <c r="J9" s="20">
        <f>(I9/H9)*100</f>
        <v>107.56019962888024</v>
      </c>
    </row>
    <row r="10" spans="2:10">
      <c r="B10" s="22" t="s">
        <v>2</v>
      </c>
      <c r="C10" s="1">
        <v>126028.251989179</v>
      </c>
      <c r="D10" s="1">
        <v>134637.68776732899</v>
      </c>
      <c r="E10" s="20">
        <f t="shared" ref="E10:E21" si="0">(D10/C10)*100</f>
        <v>106.83135379747171</v>
      </c>
      <c r="F10" s="7"/>
      <c r="G10" s="22" t="s">
        <v>19</v>
      </c>
      <c r="H10" s="1">
        <f>C9+C10</f>
        <v>272258.30413414398</v>
      </c>
      <c r="I10" s="1">
        <f>D9+D10</f>
        <v>291923.02377186902</v>
      </c>
      <c r="J10" s="20">
        <f t="shared" ref="J10:J20" si="1">(I10/H10)*100</f>
        <v>107.22281720671999</v>
      </c>
    </row>
    <row r="11" spans="2:10">
      <c r="B11" s="22" t="s">
        <v>3</v>
      </c>
      <c r="C11" s="1">
        <v>157762.228307376</v>
      </c>
      <c r="D11" s="1">
        <v>159481.05837051698</v>
      </c>
      <c r="E11" s="20">
        <f t="shared" si="0"/>
        <v>101.08950670992812</v>
      </c>
      <c r="F11" s="7"/>
      <c r="G11" s="22" t="s">
        <v>20</v>
      </c>
      <c r="H11" s="1">
        <f>C9+C10+C11</f>
        <v>430020.53244152002</v>
      </c>
      <c r="I11" s="1">
        <f>D9+D10+D11</f>
        <v>451404.082142386</v>
      </c>
      <c r="J11" s="20">
        <f t="shared" si="1"/>
        <v>104.97268109023933</v>
      </c>
    </row>
    <row r="12" spans="2:10">
      <c r="B12" s="22" t="s">
        <v>4</v>
      </c>
      <c r="C12" s="1">
        <v>161923.98722342198</v>
      </c>
      <c r="D12" s="1">
        <v>198799.76780012102</v>
      </c>
      <c r="E12" s="20">
        <f t="shared" si="0"/>
        <v>122.77351318295911</v>
      </c>
      <c r="F12" s="7"/>
      <c r="G12" s="22" t="s">
        <v>21</v>
      </c>
      <c r="H12" s="1">
        <f>C9+C10+C11+C12</f>
        <v>591944.51966494205</v>
      </c>
      <c r="I12" s="1">
        <f>D9+D10+D11+D12</f>
        <v>650203.84994250699</v>
      </c>
      <c r="J12" s="20">
        <f t="shared" si="1"/>
        <v>109.84202545038198</v>
      </c>
    </row>
    <row r="13" spans="2:10">
      <c r="B13" s="22" t="s">
        <v>5</v>
      </c>
      <c r="C13" s="1">
        <v>168502.026488984</v>
      </c>
      <c r="D13" s="1">
        <v>166687.12263409299</v>
      </c>
      <c r="E13" s="20">
        <f t="shared" si="0"/>
        <v>98.922918677770525</v>
      </c>
      <c r="F13" s="7"/>
      <c r="G13" s="22" t="s">
        <v>22</v>
      </c>
      <c r="H13" s="1">
        <f>C9+C10+C11+C12+C13</f>
        <v>760446.54615392606</v>
      </c>
      <c r="I13" s="1">
        <f>D9+D10+D11+D12+D13</f>
        <v>816890.97257660003</v>
      </c>
      <c r="J13" s="20">
        <f t="shared" si="1"/>
        <v>107.42253702224703</v>
      </c>
    </row>
    <row r="14" spans="2:10">
      <c r="B14" s="22" t="s">
        <v>6</v>
      </c>
      <c r="C14" s="1">
        <v>168391.45404756701</v>
      </c>
      <c r="D14" s="1">
        <v>199491.81166720099</v>
      </c>
      <c r="E14" s="20">
        <f t="shared" si="0"/>
        <v>118.46908312273898</v>
      </c>
      <c r="F14" s="7"/>
      <c r="G14" s="22" t="s">
        <v>23</v>
      </c>
      <c r="H14" s="1">
        <f>C9+C10+C11+C12+C13+C14</f>
        <v>928838.00020149304</v>
      </c>
      <c r="I14" s="1">
        <f>D9+D10+D11+D12+D13+D14</f>
        <v>1016382.784243801</v>
      </c>
      <c r="J14" s="20">
        <f t="shared" si="1"/>
        <v>109.4251940621849</v>
      </c>
    </row>
    <row r="15" spans="2:10">
      <c r="B15" s="22" t="s">
        <v>7</v>
      </c>
      <c r="C15" s="1">
        <v>259581.21138522102</v>
      </c>
      <c r="D15" s="19">
        <v>288263.80131425598</v>
      </c>
      <c r="E15" s="20">
        <f t="shared" si="0"/>
        <v>111.04956316983578</v>
      </c>
      <c r="F15" s="7"/>
      <c r="G15" s="22" t="s">
        <v>24</v>
      </c>
      <c r="H15" s="1">
        <f>C9+C10+C11+C13+C12+C14+C15</f>
        <v>1188419.211586714</v>
      </c>
      <c r="I15" s="1">
        <f>D9+D10+D11+D12+D13+D14+D15</f>
        <v>1304646.5855580571</v>
      </c>
      <c r="J15" s="20">
        <f t="shared" si="1"/>
        <v>109.77999790294221</v>
      </c>
    </row>
    <row r="16" spans="2:10">
      <c r="B16" s="22" t="s">
        <v>8</v>
      </c>
      <c r="C16" s="1">
        <v>296747.70512767998</v>
      </c>
      <c r="D16" s="1">
        <v>326382.20371499303</v>
      </c>
      <c r="E16" s="23">
        <f t="shared" si="0"/>
        <v>109.98642890079383</v>
      </c>
      <c r="F16" s="7"/>
      <c r="G16" s="22" t="s">
        <v>25</v>
      </c>
      <c r="H16" s="1">
        <f>C9+C10+C11+C12+C13+C14+C15+C16</f>
        <v>1485166.916714394</v>
      </c>
      <c r="I16" s="1">
        <f>D9+D10+D11+D12+D13+D14+D15+D16</f>
        <v>1631028.7892730501</v>
      </c>
      <c r="J16" s="20">
        <f t="shared" si="1"/>
        <v>109.82124439462626</v>
      </c>
    </row>
    <row r="17" spans="2:10">
      <c r="B17" s="22" t="s">
        <v>9</v>
      </c>
      <c r="C17" s="1">
        <v>218087.60515650999</v>
      </c>
      <c r="D17" s="1">
        <v>231021.26046261098</v>
      </c>
      <c r="E17" s="23">
        <f t="shared" si="0"/>
        <v>105.93048619008825</v>
      </c>
      <c r="F17" s="7"/>
      <c r="G17" s="22" t="s">
        <v>26</v>
      </c>
      <c r="H17" s="1">
        <f>C9+C10+C11+C12+C13+C14+C15+C16+C17</f>
        <v>1703254.5218709039</v>
      </c>
      <c r="I17" s="1">
        <f>D9+D10+D11+D12+D13+D14+D15+D16+D17</f>
        <v>1862050.0497356611</v>
      </c>
      <c r="J17" s="20">
        <f t="shared" si="1"/>
        <v>109.32306509835838</v>
      </c>
    </row>
    <row r="18" spans="2:10">
      <c r="B18" s="22" t="s">
        <v>10</v>
      </c>
      <c r="C18" s="1">
        <v>191527.55334453899</v>
      </c>
      <c r="D18" s="1">
        <v>200959.25142284302</v>
      </c>
      <c r="E18" s="23">
        <f t="shared" si="0"/>
        <v>104.92446016962236</v>
      </c>
      <c r="F18" s="7"/>
      <c r="G18" s="22" t="s">
        <v>27</v>
      </c>
      <c r="H18" s="1">
        <f>C9+C10+C11+C12+C13+C14+C15+C16+C17+C18</f>
        <v>1894782.0752154428</v>
      </c>
      <c r="I18" s="1">
        <f>D9+D10+D11+D12+D13+D14+D15+D16+D17+D18</f>
        <v>2063009.3011585041</v>
      </c>
      <c r="J18" s="20">
        <f t="shared" si="1"/>
        <v>108.87844719155544</v>
      </c>
    </row>
    <row r="19" spans="2:10">
      <c r="B19" s="22" t="s">
        <v>11</v>
      </c>
      <c r="C19" s="1">
        <v>136990.01643409801</v>
      </c>
      <c r="D19" s="1">
        <v>149722.23761331599</v>
      </c>
      <c r="E19" s="23">
        <f t="shared" si="0"/>
        <v>109.29426940053189</v>
      </c>
      <c r="F19" s="7"/>
      <c r="G19" s="22" t="s">
        <v>28</v>
      </c>
      <c r="H19" s="1">
        <f>C9+C10+C11+C12+C13+C14+C15+C16+C17+C18+C19</f>
        <v>2031772.0916495407</v>
      </c>
      <c r="I19" s="1">
        <f>D9+D10+D11+D12+D13+D14+D15+D16+D17+D18+D19</f>
        <v>2212731.5387718203</v>
      </c>
      <c r="J19" s="20">
        <f t="shared" si="1"/>
        <v>108.9064835502964</v>
      </c>
    </row>
    <row r="20" spans="2:10">
      <c r="B20" s="22" t="s">
        <v>12</v>
      </c>
      <c r="C20" s="1">
        <v>158642.341382427</v>
      </c>
      <c r="D20" s="1">
        <v>173492.59950896999</v>
      </c>
      <c r="E20" s="23">
        <f t="shared" si="0"/>
        <v>109.36084149864165</v>
      </c>
      <c r="F20" s="7"/>
      <c r="G20" s="26" t="s">
        <v>29</v>
      </c>
      <c r="H20" s="17">
        <f>SUM(C9:C20)</f>
        <v>2190414.4330319678</v>
      </c>
      <c r="I20" s="17">
        <f>D9+D10+D11+D12+D13+D14+D15+D16+D17+D18+D19+D20</f>
        <v>2386224.1382807903</v>
      </c>
      <c r="J20" s="21">
        <f t="shared" si="1"/>
        <v>108.93939075162973</v>
      </c>
    </row>
    <row r="21" spans="2:10">
      <c r="B21" s="26" t="s">
        <v>14</v>
      </c>
      <c r="C21" s="17">
        <f>SUM(C9:C20)</f>
        <v>2190414.4330319678</v>
      </c>
      <c r="D21" s="17">
        <f>SUM(D9:D20)</f>
        <v>2386224.1382807903</v>
      </c>
      <c r="E21" s="24">
        <f t="shared" si="0"/>
        <v>108.93939075162973</v>
      </c>
      <c r="F21" s="7"/>
      <c r="G21" s="22"/>
      <c r="H21" s="1"/>
      <c r="I21" s="22"/>
      <c r="J21" s="20"/>
    </row>
    <row r="22" spans="2:10">
      <c r="B22" s="7"/>
      <c r="C22" s="7"/>
      <c r="D22" s="7"/>
      <c r="E22" s="7"/>
      <c r="F22" s="7"/>
      <c r="G22" s="7"/>
      <c r="H22" s="7"/>
      <c r="I22" s="7"/>
      <c r="J22" s="7"/>
    </row>
    <row r="23" spans="2:10">
      <c r="B23" s="9" t="s">
        <v>15</v>
      </c>
      <c r="C23" s="7"/>
      <c r="D23" s="7"/>
      <c r="E23" s="7"/>
      <c r="F23" s="7"/>
      <c r="G23" s="7"/>
      <c r="H23" s="7"/>
      <c r="I23" s="7"/>
      <c r="J23" s="7"/>
    </row>
    <row r="26" spans="2:10">
      <c r="D26" s="12"/>
      <c r="E26" s="12"/>
      <c r="F26" s="12"/>
      <c r="G26" s="13"/>
      <c r="H26" s="14"/>
      <c r="I26" s="12"/>
    </row>
    <row r="27" spans="2:10">
      <c r="D27" s="15"/>
      <c r="E27" s="14"/>
      <c r="F27" s="12"/>
      <c r="G27" s="16"/>
      <c r="H27" s="14"/>
      <c r="I27" s="12"/>
    </row>
    <row r="28" spans="2:10">
      <c r="D28" s="15"/>
      <c r="E28" s="14"/>
      <c r="F28" s="12"/>
      <c r="G28" s="12"/>
      <c r="H28" s="12"/>
      <c r="I28" s="12"/>
    </row>
    <row r="29" spans="2:10">
      <c r="D29" s="15"/>
      <c r="E29" s="14"/>
      <c r="F29" s="12"/>
      <c r="G29" s="12"/>
      <c r="H29" s="12"/>
      <c r="I29" s="12"/>
    </row>
    <row r="30" spans="2:10">
      <c r="D30" s="15"/>
      <c r="E30" s="14"/>
      <c r="F30" s="12"/>
      <c r="G30" s="12"/>
      <c r="H30" s="12"/>
      <c r="I30" s="12"/>
    </row>
    <row r="31" spans="2:10">
      <c r="D31" s="15"/>
      <c r="E31" s="14"/>
      <c r="F31" s="12"/>
      <c r="G31" s="12"/>
      <c r="H31" s="12"/>
      <c r="I31" s="12"/>
    </row>
    <row r="32" spans="2:10">
      <c r="D32" s="15"/>
      <c r="E32" s="14"/>
      <c r="F32" s="12"/>
      <c r="G32" s="12"/>
      <c r="H32" s="12"/>
      <c r="I32" s="12"/>
    </row>
    <row r="33" spans="4:9">
      <c r="D33" s="15"/>
      <c r="E33" s="14"/>
      <c r="F33" s="12"/>
      <c r="G33" s="12"/>
      <c r="H33" s="12"/>
      <c r="I33" s="12"/>
    </row>
    <row r="34" spans="4:9">
      <c r="D34" s="15"/>
      <c r="E34" s="14"/>
      <c r="F34" s="12"/>
      <c r="G34" s="12"/>
      <c r="H34" s="12"/>
      <c r="I34" s="12"/>
    </row>
    <row r="35" spans="4:9">
      <c r="D35" s="15"/>
      <c r="E35" s="14"/>
      <c r="F35" s="12"/>
      <c r="G35" s="12"/>
      <c r="H35" s="12"/>
      <c r="I35" s="12"/>
    </row>
    <row r="36" spans="4:9">
      <c r="D36" s="15"/>
      <c r="E36" s="14"/>
      <c r="F36" s="12"/>
      <c r="G36" s="12"/>
      <c r="H36" s="12"/>
      <c r="I36" s="12"/>
    </row>
    <row r="37" spans="4:9">
      <c r="D37" s="15"/>
      <c r="E37" s="14"/>
      <c r="F37" s="12"/>
      <c r="G37" s="12"/>
      <c r="H37" s="12"/>
      <c r="I37" s="12"/>
    </row>
    <row r="38" spans="4:9">
      <c r="D38" s="15"/>
      <c r="E38" s="14"/>
      <c r="F38" s="12"/>
      <c r="G38" s="12"/>
      <c r="H38" s="12"/>
      <c r="I38" s="12"/>
    </row>
    <row r="39" spans="4:9">
      <c r="D39" s="12"/>
      <c r="E39" s="12"/>
      <c r="F39" s="12"/>
      <c r="G39" s="12"/>
      <c r="H39" s="12"/>
      <c r="I39" s="12"/>
    </row>
    <row r="40" spans="4:9">
      <c r="D40" s="12"/>
      <c r="E40" s="12"/>
      <c r="F40" s="12"/>
      <c r="G40" s="12"/>
      <c r="H40" s="12"/>
      <c r="I40" s="12"/>
    </row>
  </sheetData>
  <pageMargins left="0.7" right="0.7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2018-2016</vt:lpstr>
      <vt:lpstr>2017-2016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Zmrzlikar</dc:creator>
  <cp:lastModifiedBy>STO</cp:lastModifiedBy>
  <cp:lastPrinted>2017-12-14T11:20:47Z</cp:lastPrinted>
  <dcterms:created xsi:type="dcterms:W3CDTF">2017-07-14T11:03:42Z</dcterms:created>
  <dcterms:modified xsi:type="dcterms:W3CDTF">2019-02-13T10:34:01Z</dcterms:modified>
</cp:coreProperties>
</file>