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loveniainfo-my.sharepoint.com/personal/anaspik_slovenia_info/Documents/Statistika/Ekonomski pomen turizma/Vrednost izvoženih potovanj/"/>
    </mc:Choice>
  </mc:AlternateContent>
  <xr:revisionPtr revIDLastSave="47" documentId="13_ncr:1_{E92438CA-A26C-4EE2-8318-4F36C2A1C9FC}" xr6:coauthVersionLast="47" xr6:coauthVersionMax="47" xr10:uidLastSave="{FAB30446-DC85-4D73-A623-78A99CAAAE77}"/>
  <bookViews>
    <workbookView xWindow="38235" yWindow="6210" windowWidth="14400" windowHeight="7395" xr2:uid="{00000000-000D-0000-FFFF-FFFF00000000}"/>
  </bookViews>
  <sheets>
    <sheet name="2021-2019" sheetId="6" r:id="rId1"/>
    <sheet name="2020-2017" sheetId="5" r:id="rId2"/>
    <sheet name="2019-2016" sheetId="3" r:id="rId3"/>
    <sheet name="2018-2017" sheetId="4" r:id="rId4"/>
    <sheet name="2017-2016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6" l="1"/>
  <c r="J19" i="6"/>
  <c r="J18" i="6"/>
  <c r="J17" i="6"/>
  <c r="J16" i="6"/>
  <c r="J15" i="6"/>
  <c r="J14" i="6"/>
  <c r="J13" i="6"/>
  <c r="J12" i="6"/>
  <c r="J11" i="6"/>
  <c r="J10" i="6"/>
  <c r="J9" i="6"/>
  <c r="E21" i="6"/>
  <c r="I20" i="6" l="1"/>
  <c r="I19" i="6"/>
  <c r="I18" i="6"/>
  <c r="I17" i="6"/>
  <c r="I16" i="6"/>
  <c r="I15" i="6"/>
  <c r="I14" i="6"/>
  <c r="I13" i="6"/>
  <c r="I12" i="6"/>
  <c r="I11" i="6"/>
  <c r="I10" i="6"/>
  <c r="I9" i="6"/>
  <c r="F10" i="6"/>
  <c r="F11" i="6"/>
  <c r="F12" i="6"/>
  <c r="F13" i="6"/>
  <c r="F14" i="6"/>
  <c r="F15" i="6"/>
  <c r="F16" i="6"/>
  <c r="F17" i="6"/>
  <c r="F18" i="6"/>
  <c r="F19" i="6"/>
  <c r="F20" i="6"/>
  <c r="F9" i="6"/>
  <c r="D21" i="6"/>
  <c r="F21" i="6" s="1"/>
  <c r="C21" i="6"/>
  <c r="K9" i="6" l="1"/>
  <c r="K20" i="6"/>
  <c r="K18" i="6"/>
  <c r="K17" i="6"/>
  <c r="K16" i="6"/>
  <c r="K15" i="6"/>
  <c r="K13" i="6"/>
  <c r="K11" i="6"/>
  <c r="K14" i="6"/>
  <c r="K19" i="6"/>
  <c r="K10" i="6"/>
  <c r="K12" i="6"/>
  <c r="F21" i="5"/>
  <c r="K20" i="5"/>
  <c r="K19" i="5" l="1"/>
  <c r="K18" i="5" l="1"/>
  <c r="K17" i="5" l="1"/>
  <c r="K16" i="5" l="1"/>
  <c r="K15" i="5"/>
  <c r="J20" i="5" l="1"/>
  <c r="K14" i="5"/>
  <c r="K13" i="5" l="1"/>
  <c r="K12" i="5"/>
  <c r="K11" i="5"/>
  <c r="K10" i="5"/>
  <c r="J12" i="5" l="1"/>
  <c r="G11" i="5" l="1"/>
  <c r="E21" i="5" l="1"/>
  <c r="G21" i="5" s="1"/>
  <c r="K9" i="5"/>
  <c r="G10" i="5"/>
  <c r="G12" i="5"/>
  <c r="G13" i="5"/>
  <c r="G14" i="5"/>
  <c r="G15" i="5"/>
  <c r="G16" i="5"/>
  <c r="G17" i="5"/>
  <c r="G18" i="5"/>
  <c r="G19" i="5"/>
  <c r="G20" i="5"/>
  <c r="G9" i="5"/>
  <c r="D21" i="5"/>
  <c r="C21" i="5"/>
  <c r="L20" i="5"/>
  <c r="J19" i="5"/>
  <c r="L19" i="5" s="1"/>
  <c r="J18" i="5"/>
  <c r="L18" i="5" s="1"/>
  <c r="J17" i="5"/>
  <c r="L17" i="5" s="1"/>
  <c r="J16" i="5"/>
  <c r="L16" i="5" s="1"/>
  <c r="J15" i="5"/>
  <c r="L15" i="5" s="1"/>
  <c r="J14" i="5"/>
  <c r="L14" i="5" s="1"/>
  <c r="J13" i="5"/>
  <c r="L13" i="5" s="1"/>
  <c r="L12" i="5"/>
  <c r="J11" i="5"/>
  <c r="L11" i="5" s="1"/>
  <c r="J10" i="5"/>
  <c r="L10" i="5" s="1"/>
  <c r="J9" i="5"/>
  <c r="L9" i="5" l="1"/>
  <c r="K20" i="3"/>
  <c r="K19" i="3" l="1"/>
  <c r="K18" i="3" l="1"/>
  <c r="F21" i="3" l="1"/>
  <c r="K17" i="3" l="1"/>
  <c r="K15" i="3" l="1"/>
  <c r="K16" i="3"/>
  <c r="K14" i="3" l="1"/>
  <c r="K13" i="3" l="1"/>
  <c r="K12" i="3" l="1"/>
  <c r="K9" i="3" l="1"/>
  <c r="K10" i="3"/>
  <c r="K11" i="3"/>
  <c r="J20" i="3" l="1"/>
  <c r="L20" i="3" s="1"/>
  <c r="J19" i="3"/>
  <c r="J18" i="3"/>
  <c r="J17" i="3"/>
  <c r="J16" i="3"/>
  <c r="J15" i="3"/>
  <c r="J14" i="3"/>
  <c r="J13" i="3"/>
  <c r="J12" i="3"/>
  <c r="J11" i="3"/>
  <c r="J10" i="3"/>
  <c r="J9" i="3"/>
  <c r="D21" i="4" l="1"/>
  <c r="C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J20" i="4" l="1"/>
  <c r="J19" i="4"/>
  <c r="J12" i="4"/>
  <c r="J16" i="4"/>
  <c r="J10" i="4"/>
  <c r="J9" i="4"/>
  <c r="J14" i="4"/>
  <c r="J13" i="4"/>
  <c r="J18" i="4"/>
  <c r="J17" i="4"/>
  <c r="J11" i="4"/>
  <c r="J15" i="4"/>
  <c r="E21" i="4"/>
  <c r="L17" i="3"/>
  <c r="L19" i="3"/>
  <c r="G10" i="3"/>
  <c r="G11" i="3"/>
  <c r="G12" i="3"/>
  <c r="G13" i="3"/>
  <c r="G14" i="3"/>
  <c r="G15" i="3"/>
  <c r="G16" i="3"/>
  <c r="G17" i="3"/>
  <c r="G18" i="3"/>
  <c r="G19" i="3"/>
  <c r="G20" i="3"/>
  <c r="G9" i="3"/>
  <c r="L18" i="3"/>
  <c r="E21" i="3" l="1"/>
  <c r="G21" i="3" s="1"/>
  <c r="C21" i="3" l="1"/>
  <c r="D21" i="3"/>
  <c r="L16" i="3"/>
  <c r="I20" i="1"/>
  <c r="E20" i="1"/>
  <c r="I19" i="1"/>
  <c r="E19" i="1"/>
  <c r="I18" i="1"/>
  <c r="E18" i="1"/>
  <c r="I17" i="1"/>
  <c r="E17" i="1"/>
  <c r="I16" i="1"/>
  <c r="I15" i="1"/>
  <c r="J15" i="1" s="1"/>
  <c r="E16" i="1"/>
  <c r="E10" i="1"/>
  <c r="E11" i="1"/>
  <c r="E12" i="1"/>
  <c r="E13" i="1"/>
  <c r="E14" i="1"/>
  <c r="E15" i="1"/>
  <c r="E9" i="1"/>
  <c r="I11" i="1"/>
  <c r="I10" i="1"/>
  <c r="I12" i="1"/>
  <c r="I13" i="1"/>
  <c r="I14" i="1"/>
  <c r="D21" i="1"/>
  <c r="I9" i="1"/>
  <c r="H20" i="1"/>
  <c r="H19" i="1"/>
  <c r="J19" i="1" s="1"/>
  <c r="H18" i="1"/>
  <c r="H17" i="1"/>
  <c r="J17" i="1" s="1"/>
  <c r="H16" i="1"/>
  <c r="H15" i="1"/>
  <c r="H14" i="1"/>
  <c r="J14" i="1" s="1"/>
  <c r="H13" i="1"/>
  <c r="J13" i="1" s="1"/>
  <c r="H12" i="1"/>
  <c r="H11" i="1"/>
  <c r="H10" i="1"/>
  <c r="H9" i="1"/>
  <c r="C21" i="1"/>
  <c r="E21" i="1" l="1"/>
  <c r="J9" i="1"/>
  <c r="J10" i="1"/>
  <c r="J12" i="1"/>
  <c r="J11" i="1"/>
  <c r="J16" i="1"/>
  <c r="J20" i="1"/>
  <c r="J18" i="1"/>
  <c r="L10" i="3"/>
  <c r="L9" i="3"/>
  <c r="L12" i="3"/>
  <c r="L13" i="3"/>
  <c r="L14" i="3"/>
  <c r="L11" i="3"/>
  <c r="L15" i="3"/>
</calcChain>
</file>

<file path=xl/sharedStrings.xml><?xml version="1.0" encoding="utf-8"?>
<sst xmlns="http://schemas.openxmlformats.org/spreadsheetml/2006/main" count="195" uniqueCount="51">
  <si>
    <t>obdobje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</si>
  <si>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</si>
  <si>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</si>
  <si>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</si>
  <si>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</si>
  <si>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</si>
  <si>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</si>
  <si>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</si>
  <si>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</si>
  <si>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</si>
  <si>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</si>
  <si>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</si>
  <si>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</si>
  <si>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indeks     2017/2016</t>
  </si>
  <si>
    <t>SKUPAJ</t>
  </si>
  <si>
    <t>Vrednost izvoženih potovanj, Slovenija, 2016 in 2017</t>
  </si>
  <si>
    <t>MESEČNI PODATKI</t>
  </si>
  <si>
    <t>KUMULATIVNI PODATKI</t>
  </si>
  <si>
    <t>januar-februar</t>
  </si>
  <si>
    <t>januar-marec</t>
  </si>
  <si>
    <t>januar-april</t>
  </si>
  <si>
    <t>januar-maj</t>
  </si>
  <si>
    <t>januar-junij</t>
  </si>
  <si>
    <t>januar-julij</t>
  </si>
  <si>
    <t>januar-avgust</t>
  </si>
  <si>
    <t>januar-september</t>
  </si>
  <si>
    <t>januar-oktober</t>
  </si>
  <si>
    <t>januar-november</t>
  </si>
  <si>
    <t>januar-december</t>
  </si>
  <si>
    <t>izvoz potovanj 2016 (v 000 €)</t>
  </si>
  <si>
    <t>izvoz potovanj 2017 (v 000 €)</t>
  </si>
  <si>
    <t>izvoz potovanj 2018 (v 000 €)</t>
  </si>
  <si>
    <t>Vrednost izvoženih potovanj, Slovenija,  2018 in 2019</t>
  </si>
  <si>
    <t>izvoz potovanj 2019 (v 000 €)</t>
  </si>
  <si>
    <t>indeks     2019/2018</t>
  </si>
  <si>
    <t>Vrednost izvoženih potovanj, Slovenija, 2016, 2017, 2018, 2019</t>
  </si>
  <si>
    <t>Vir: Banka Slovenije, revidirani podatki 2016, 2017</t>
  </si>
  <si>
    <t>Vrednost izvoženih potovanj, Slovenija, 2017 in 2018</t>
  </si>
  <si>
    <t>indeks     2018/2017</t>
  </si>
  <si>
    <t>Vir: Banka Slovenije, revidirani podatki 2017, 2018</t>
  </si>
  <si>
    <t>izvoz potovanj 2020 (v 000 €)</t>
  </si>
  <si>
    <t>Vrednost izvoženih potovanj, Slovenija, 2016, 2017, 2018, 2019, 2020</t>
  </si>
  <si>
    <t>Vrednost izvoženih potovanj, Slovenija,  2019 in 2020</t>
  </si>
  <si>
    <t>indeks     2020/2019</t>
  </si>
  <si>
    <t>izvoz potovanj 2021 (v 000 €)</t>
  </si>
  <si>
    <t>Vir: Banka Slovenije, revidirani podatki 2019, 2020, predhodni podatki 2021</t>
  </si>
  <si>
    <t>indeks     2021/2020</t>
  </si>
  <si>
    <t>Vir: Banka Slovenije, revidirani podatki 2017, 2018, 2019, 2020</t>
  </si>
  <si>
    <t>Vir: Banka Slovenije, revidirani podatki 2016, 2017, 2018, 2019</t>
  </si>
  <si>
    <t>Vrednost izvoženih potovanj, Slovenija,  2020 in 2021</t>
  </si>
  <si>
    <t>Vrednost izvoženih potovanj, Slovenija, 2019, 2020,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</si>
</sst>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sz val="10"/>
      <name val="SL Swiss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</cellStyleXfs>
  <cellXfs count="33">
    <xf numFmtId="0" fontId="0" fillId="0" borderId="0" xfId="0"/>
    <xf numFmtId="3" fontId="3" fillId="0" borderId="1" xfId="0" applyNumberFormat="1" applyFont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2" borderId="0" xfId="0" applyFill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0" xfId="0" applyBorder="1"/>
    <xf numFmtId="49" fontId="8" fillId="0" borderId="0" xfId="0" applyNumberFormat="1" applyFont="1" applyBorder="1" applyAlignment="1">
      <alignment horizontal="left"/>
    </xf>
    <xf numFmtId="3" fontId="8" fillId="0" borderId="0" xfId="0" applyNumberFormat="1" applyFont="1" applyBorder="1"/>
    <xf numFmtId="49" fontId="8" fillId="0" borderId="0" xfId="0" quotePrefix="1" applyNumberFormat="1" applyFont="1" applyBorder="1" applyAlignment="1">
      <alignment horizontal="left"/>
    </xf>
    <xf numFmtId="0" fontId="8" fillId="0" borderId="0" xfId="0" applyFont="1" applyBorder="1"/>
    <xf numFmtId="3" fontId="9" fillId="0" borderId="1" xfId="0" applyNumberFormat="1" applyFont="1" applyBorder="1" applyAlignment="1">
      <alignment horizontal="center"/>
    </xf>
    <xf numFmtId="0" fontId="6" fillId="0" borderId="0" xfId="0" applyFont="1" applyBorder="1"/>
    <xf numFmtId="3" fontId="3" fillId="0" borderId="2" xfId="0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3" fontId="3" fillId="0" borderId="1" xfId="2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</cellXfs>
  <cellStyles count="4">
    <cellStyle name="Navadno" xfId="0" builtinId="0"/>
    <cellStyle name="Navadno 2" xfId="3" xr:uid="{00000000-0005-0000-0000-000000000000}"/>
    <cellStyle name="Normal 2" xfId="2" xr:uid="{00000000-0005-0000-0000-000002000000}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38100</xdr:rowOff>
    </xdr:from>
    <xdr:to>
      <xdr:col>2</xdr:col>
      <xdr:colOff>466090</xdr:colOff>
      <xdr:row>4</xdr:row>
      <xdr:rowOff>19391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872F9EF9-000B-44D8-A68C-52142D766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38100"/>
          <a:ext cx="1398270" cy="743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38100</xdr:rowOff>
    </xdr:from>
    <xdr:to>
      <xdr:col>2</xdr:col>
      <xdr:colOff>472440</xdr:colOff>
      <xdr:row>4</xdr:row>
      <xdr:rowOff>19391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B2266B75-DEAB-4067-B054-11E264D44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38100"/>
          <a:ext cx="1398270" cy="73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38100</xdr:rowOff>
    </xdr:from>
    <xdr:to>
      <xdr:col>2</xdr:col>
      <xdr:colOff>472440</xdr:colOff>
      <xdr:row>4</xdr:row>
      <xdr:rowOff>7961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38100"/>
          <a:ext cx="1424940" cy="701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38100</xdr:rowOff>
    </xdr:from>
    <xdr:to>
      <xdr:col>2</xdr:col>
      <xdr:colOff>472440</xdr:colOff>
      <xdr:row>4</xdr:row>
      <xdr:rowOff>7961</xdr:rowOff>
    </xdr:to>
    <xdr:pic>
      <xdr:nvPicPr>
        <xdr:cNvPr id="4" name="Slika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38100"/>
          <a:ext cx="1398270" cy="73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38100</xdr:rowOff>
    </xdr:from>
    <xdr:to>
      <xdr:col>2</xdr:col>
      <xdr:colOff>472440</xdr:colOff>
      <xdr:row>4</xdr:row>
      <xdr:rowOff>7961</xdr:rowOff>
    </xdr:to>
    <xdr:pic>
      <xdr:nvPicPr>
        <xdr:cNvPr id="3" name="Slika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38100"/>
          <a:ext cx="1424940" cy="701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F8D53-37FC-4244-9B78-88F27943B2DF}">
  <dimension ref="B6:L24"/>
  <sheetViews>
    <sheetView tabSelected="1" zoomScale="83" zoomScaleNormal="83" workbookViewId="0">
      <selection activeCell="J21" sqref="J21"/>
    </sheetView>
  </sheetViews>
  <sheetFormatPr defaultRowHeight="14.5"/>
  <cols>
    <col min="1" max="1" width="4" customWidth="1"/>
    <col min="2" max="2" width="14" customWidth="1"/>
    <col min="3" max="5" width="15" customWidth="1"/>
    <col min="6" max="6" width="15.54296875" customWidth="1"/>
    <col min="8" max="8" width="18.453125" customWidth="1"/>
    <col min="9" max="10" width="15" customWidth="1"/>
    <col min="11" max="11" width="13.54296875" customWidth="1"/>
  </cols>
  <sheetData>
    <row r="6" spans="2:11" ht="18.5">
      <c r="B6" s="4" t="s">
        <v>50</v>
      </c>
      <c r="C6" s="4"/>
      <c r="D6" s="4"/>
      <c r="E6" s="4"/>
      <c r="F6" s="4"/>
      <c r="G6" s="5"/>
      <c r="H6" s="4" t="s">
        <v>49</v>
      </c>
      <c r="I6" s="4"/>
      <c r="J6" s="4"/>
      <c r="K6" s="4"/>
    </row>
    <row r="7" spans="2:11">
      <c r="B7" s="2" t="s">
        <v>16</v>
      </c>
      <c r="C7" s="3"/>
      <c r="D7" s="3"/>
      <c r="E7" s="3"/>
      <c r="F7" s="10"/>
      <c r="H7" s="2" t="s">
        <v>17</v>
      </c>
      <c r="I7" s="3"/>
      <c r="J7" s="3"/>
      <c r="K7" s="3"/>
    </row>
    <row r="8" spans="2:11" ht="29">
      <c r="B8" s="6" t="s">
        <v>0</v>
      </c>
      <c r="C8" s="6" t="s">
        <v>33</v>
      </c>
      <c r="D8" s="6" t="s">
        <v>40</v>
      </c>
      <c r="E8" s="6" t="s">
        <v>44</v>
      </c>
      <c r="F8" s="6" t="s">
        <v>46</v>
      </c>
      <c r="G8" s="7"/>
      <c r="H8" s="6" t="s">
        <v>0</v>
      </c>
      <c r="I8" s="6" t="s">
        <v>40</v>
      </c>
      <c r="J8" s="6" t="s">
        <v>44</v>
      </c>
      <c r="K8" s="6" t="s">
        <v>46</v>
      </c>
    </row>
    <row r="9" spans="2:11">
      <c r="B9" s="8" t="s">
        <v>1</v>
      </c>
      <c r="C9" s="1">
        <v>164818</v>
      </c>
      <c r="D9" s="27">
        <v>183237</v>
      </c>
      <c r="E9" s="27">
        <v>34388</v>
      </c>
      <c r="F9" s="20">
        <f>(E9/D9)*100</f>
        <v>18.766952089370598</v>
      </c>
      <c r="G9" s="7"/>
      <c r="H9" s="8" t="s">
        <v>1</v>
      </c>
      <c r="I9" s="1">
        <f>D9</f>
        <v>183237</v>
      </c>
      <c r="J9" s="1">
        <f>E9</f>
        <v>34388</v>
      </c>
      <c r="K9" s="20">
        <f>(J9/I9)*100</f>
        <v>18.766952089370598</v>
      </c>
    </row>
    <row r="10" spans="2:11">
      <c r="B10" s="8" t="s">
        <v>2</v>
      </c>
      <c r="C10" s="1">
        <v>145793</v>
      </c>
      <c r="D10" s="27">
        <v>162222</v>
      </c>
      <c r="E10" s="27">
        <v>36332</v>
      </c>
      <c r="F10" s="20">
        <f t="shared" ref="F10:F21" si="0">(E10/D10)*100</f>
        <v>22.396469036258953</v>
      </c>
      <c r="G10" s="7"/>
      <c r="H10" s="8" t="s">
        <v>18</v>
      </c>
      <c r="I10" s="1">
        <f>D9+D10</f>
        <v>345459</v>
      </c>
      <c r="J10" s="1">
        <f>E9+E10</f>
        <v>70720</v>
      </c>
      <c r="K10" s="20">
        <f t="shared" ref="K10:K20" si="1">(J10/I10)*100</f>
        <v>20.471314975149006</v>
      </c>
    </row>
    <row r="11" spans="2:11">
      <c r="B11" s="8" t="s">
        <v>3</v>
      </c>
      <c r="C11" s="1">
        <v>177414</v>
      </c>
      <c r="D11" s="27">
        <v>64057</v>
      </c>
      <c r="E11" s="27">
        <v>50286</v>
      </c>
      <c r="F11" s="20">
        <f t="shared" si="0"/>
        <v>78.5019591925941</v>
      </c>
      <c r="G11" s="7"/>
      <c r="H11" s="8" t="s">
        <v>19</v>
      </c>
      <c r="I11" s="1">
        <f>D9+D10+D11</f>
        <v>409516</v>
      </c>
      <c r="J11" s="1">
        <f>E9+E10+E11</f>
        <v>121006</v>
      </c>
      <c r="K11" s="20">
        <f t="shared" si="1"/>
        <v>29.548540227976439</v>
      </c>
    </row>
    <row r="12" spans="2:11">
      <c r="B12" s="8" t="s">
        <v>4</v>
      </c>
      <c r="C12" s="1">
        <v>237449</v>
      </c>
      <c r="D12" s="27">
        <v>14352</v>
      </c>
      <c r="E12" s="27">
        <v>49064</v>
      </c>
      <c r="F12" s="20">
        <f t="shared" si="0"/>
        <v>341.86176142697883</v>
      </c>
      <c r="G12" s="7"/>
      <c r="H12" s="8" t="s">
        <v>20</v>
      </c>
      <c r="I12" s="1">
        <f>D9+D10+D11+D12</f>
        <v>423868</v>
      </c>
      <c r="J12" s="1">
        <f>E9+E10+E11+E12</f>
        <v>170070</v>
      </c>
      <c r="K12" s="20">
        <f t="shared" si="1"/>
        <v>40.123340285183126</v>
      </c>
    </row>
    <row r="13" spans="2:11">
      <c r="B13" s="8" t="s">
        <v>5</v>
      </c>
      <c r="C13" s="1">
        <v>232039</v>
      </c>
      <c r="D13" s="27">
        <v>28382</v>
      </c>
      <c r="E13" s="27">
        <v>70679</v>
      </c>
      <c r="F13" s="20">
        <f t="shared" si="0"/>
        <v>249.02755267423012</v>
      </c>
      <c r="G13" s="7"/>
      <c r="H13" s="8" t="s">
        <v>21</v>
      </c>
      <c r="I13" s="1">
        <f>D9+D10+D11+D12+D13</f>
        <v>452250</v>
      </c>
      <c r="J13" s="1">
        <f>E9+E10+E11+E12+E13</f>
        <v>240749</v>
      </c>
      <c r="K13" s="20">
        <f t="shared" si="1"/>
        <v>53.233609729132112</v>
      </c>
    </row>
    <row r="14" spans="2:11">
      <c r="B14" s="8" t="s">
        <v>6</v>
      </c>
      <c r="C14" s="1">
        <v>279077</v>
      </c>
      <c r="D14" s="27">
        <v>103885</v>
      </c>
      <c r="E14" s="27">
        <v>126229</v>
      </c>
      <c r="F14" s="20">
        <f t="shared" si="0"/>
        <v>121.50839871011215</v>
      </c>
      <c r="G14" s="7"/>
      <c r="H14" s="8" t="s">
        <v>22</v>
      </c>
      <c r="I14" s="1">
        <f>D9+D10+D11+D12+D13+D14</f>
        <v>556135</v>
      </c>
      <c r="J14" s="1">
        <f>E9+E10+E11+E12+E13+E14</f>
        <v>366978</v>
      </c>
      <c r="K14" s="20">
        <f t="shared" si="1"/>
        <v>65.987215334406216</v>
      </c>
    </row>
    <row r="15" spans="2:11">
      <c r="B15" s="8" t="s">
        <v>7</v>
      </c>
      <c r="C15" s="1">
        <v>343209</v>
      </c>
      <c r="D15" s="27">
        <v>172619</v>
      </c>
      <c r="E15" s="32">
        <v>237087</v>
      </c>
      <c r="F15" s="20">
        <f t="shared" si="0"/>
        <v>137.34698961296266</v>
      </c>
      <c r="G15" s="7"/>
      <c r="H15" s="8" t="s">
        <v>23</v>
      </c>
      <c r="I15" s="1">
        <f>D9+D10+D11+D12+D13+D14+D15</f>
        <v>728754</v>
      </c>
      <c r="J15" s="1">
        <f>E9+E10+E11+E12+E13+E14+E15</f>
        <v>604065</v>
      </c>
      <c r="K15" s="20">
        <f t="shared" si="1"/>
        <v>82.890111066285741</v>
      </c>
    </row>
    <row r="16" spans="2:11">
      <c r="B16" s="8" t="s">
        <v>8</v>
      </c>
      <c r="C16" s="1">
        <v>388184</v>
      </c>
      <c r="D16" s="30">
        <v>194860</v>
      </c>
      <c r="E16" s="32">
        <v>303840</v>
      </c>
      <c r="F16" s="20">
        <f t="shared" si="0"/>
        <v>155.92733244380582</v>
      </c>
      <c r="G16" s="7"/>
      <c r="H16" s="8" t="s">
        <v>24</v>
      </c>
      <c r="I16" s="1">
        <f>D9+D10+D11+D12+D13+D14+D15+D16</f>
        <v>923614</v>
      </c>
      <c r="J16" s="1">
        <f>E9+E10+E11+E12+E13+E14+E15+E16</f>
        <v>907905</v>
      </c>
      <c r="K16" s="20">
        <f t="shared" si="1"/>
        <v>98.29918125970373</v>
      </c>
    </row>
    <row r="17" spans="2:12">
      <c r="B17" s="8" t="s">
        <v>9</v>
      </c>
      <c r="C17" s="1">
        <v>311379</v>
      </c>
      <c r="D17" s="29">
        <v>129646</v>
      </c>
      <c r="E17" s="29">
        <v>215859</v>
      </c>
      <c r="F17" s="20">
        <f t="shared" si="0"/>
        <v>166.49877358345032</v>
      </c>
      <c r="G17" s="7"/>
      <c r="H17" s="8" t="s">
        <v>25</v>
      </c>
      <c r="I17" s="1">
        <f>D9+D10+D11+D12+D13+D14+D15+D16+D17</f>
        <v>1053260</v>
      </c>
      <c r="J17" s="1">
        <f>E9+E10+E11+E12+E13+E14+E15+E16+E17</f>
        <v>1123764</v>
      </c>
      <c r="K17" s="20">
        <f t="shared" si="1"/>
        <v>106.69388375140041</v>
      </c>
    </row>
    <row r="18" spans="2:12">
      <c r="B18" s="8" t="s">
        <v>10</v>
      </c>
      <c r="C18" s="1">
        <v>223750</v>
      </c>
      <c r="D18" s="1">
        <v>70200</v>
      </c>
      <c r="E18" s="1">
        <v>140162</v>
      </c>
      <c r="F18" s="20">
        <f t="shared" si="0"/>
        <v>199.66096866096865</v>
      </c>
      <c r="G18" s="7"/>
      <c r="H18" s="8" t="s">
        <v>26</v>
      </c>
      <c r="I18" s="1">
        <f>D9+D10+D11+D12+D13+D14+D15+D16+D17+D18</f>
        <v>1123460</v>
      </c>
      <c r="J18" s="1">
        <f>E9+E10+E11+E12+E13+E14+E15+E16+E17+E18</f>
        <v>1263926</v>
      </c>
      <c r="K18" s="20">
        <f t="shared" si="1"/>
        <v>112.50298185961228</v>
      </c>
    </row>
    <row r="19" spans="2:12">
      <c r="B19" s="8" t="s">
        <v>11</v>
      </c>
      <c r="C19" s="1">
        <v>160968</v>
      </c>
      <c r="D19" s="1">
        <v>34578</v>
      </c>
      <c r="E19" s="1">
        <v>99100</v>
      </c>
      <c r="F19" s="20">
        <f t="shared" si="0"/>
        <v>286.59841517728034</v>
      </c>
      <c r="G19" s="7"/>
      <c r="H19" s="8" t="s">
        <v>27</v>
      </c>
      <c r="I19" s="1">
        <f>D9+D10+D11+D12+D13+D14+D15+D16+D17+D18+D19</f>
        <v>1158038</v>
      </c>
      <c r="J19" s="1">
        <f>E9+E10+E11+E12+E13+E14+E15+E16+E17+E18+E19</f>
        <v>1363026</v>
      </c>
      <c r="K19" s="20">
        <f t="shared" si="1"/>
        <v>117.70131895499112</v>
      </c>
    </row>
    <row r="20" spans="2:12">
      <c r="B20" s="8" t="s">
        <v>12</v>
      </c>
      <c r="C20" s="1">
        <v>179309</v>
      </c>
      <c r="D20" s="29">
        <v>41782</v>
      </c>
      <c r="E20" s="29"/>
      <c r="F20" s="20">
        <f t="shared" si="0"/>
        <v>0</v>
      </c>
      <c r="G20" s="7"/>
      <c r="H20" s="11" t="s">
        <v>28</v>
      </c>
      <c r="I20" s="28">
        <f>D9+D10+D11+D12+D13+D14+D15+D16+D17+D18+D19+D20</f>
        <v>1199820</v>
      </c>
      <c r="J20" s="28">
        <f>E9+E10+E11+E12+E13+E14+E15+E16+E17+E18+E19+E20</f>
        <v>1363026</v>
      </c>
      <c r="K20" s="20">
        <f t="shared" si="1"/>
        <v>113.60254038105715</v>
      </c>
    </row>
    <row r="21" spans="2:12">
      <c r="B21" s="11" t="s">
        <v>14</v>
      </c>
      <c r="C21" s="17">
        <f>SUM(C9:C20)</f>
        <v>2843389</v>
      </c>
      <c r="D21" s="17">
        <f>SUM(D9:D20)</f>
        <v>1199820</v>
      </c>
      <c r="E21" s="17">
        <f>SUM(E9:E20)</f>
        <v>1363026</v>
      </c>
      <c r="F21" s="20">
        <f t="shared" si="0"/>
        <v>113.60254038105715</v>
      </c>
      <c r="G21" s="7"/>
      <c r="H21" s="8"/>
      <c r="I21" s="22"/>
      <c r="J21" s="22"/>
      <c r="K21" s="20"/>
    </row>
    <row r="22" spans="2:12"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2:12">
      <c r="B23" s="9" t="s">
        <v>45</v>
      </c>
      <c r="C23" s="7"/>
      <c r="D23" s="7"/>
      <c r="E23" s="7"/>
      <c r="F23" s="7"/>
      <c r="G23" s="7"/>
      <c r="H23" s="7"/>
      <c r="I23" s="7"/>
      <c r="J23" s="18"/>
      <c r="K23" s="18"/>
      <c r="L23" s="12"/>
    </row>
    <row r="24" spans="2:12">
      <c r="J24" s="15"/>
      <c r="K24" s="14"/>
      <c r="L24" s="1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M24"/>
  <sheetViews>
    <sheetView topLeftCell="D4" workbookViewId="0">
      <selection activeCell="B6" sqref="B6:G21"/>
    </sheetView>
  </sheetViews>
  <sheetFormatPr defaultRowHeight="14.5"/>
  <cols>
    <col min="1" max="1" width="4" customWidth="1"/>
    <col min="2" max="2" width="14" customWidth="1"/>
    <col min="3" max="6" width="15" customWidth="1"/>
    <col min="7" max="7" width="15.54296875" customWidth="1"/>
    <col min="9" max="9" width="18.453125" customWidth="1"/>
    <col min="10" max="11" width="15" customWidth="1"/>
    <col min="12" max="12" width="13.54296875" customWidth="1"/>
  </cols>
  <sheetData>
    <row r="6" spans="2:12" ht="18.5">
      <c r="B6" s="4" t="s">
        <v>41</v>
      </c>
      <c r="C6" s="4"/>
      <c r="D6" s="4"/>
      <c r="E6" s="4"/>
      <c r="F6" s="4"/>
      <c r="G6" s="4"/>
      <c r="H6" s="5"/>
      <c r="I6" s="4" t="s">
        <v>42</v>
      </c>
      <c r="J6" s="4"/>
      <c r="K6" s="4"/>
      <c r="L6" s="4"/>
    </row>
    <row r="7" spans="2:12">
      <c r="B7" s="2" t="s">
        <v>16</v>
      </c>
      <c r="C7" s="3"/>
      <c r="D7" s="3"/>
      <c r="E7" s="3"/>
      <c r="F7" s="3"/>
      <c r="G7" s="10"/>
      <c r="I7" s="2" t="s">
        <v>17</v>
      </c>
      <c r="J7" s="3"/>
      <c r="K7" s="3"/>
      <c r="L7" s="3"/>
    </row>
    <row r="8" spans="2:12" ht="29">
      <c r="B8" s="6" t="s">
        <v>0</v>
      </c>
      <c r="C8" s="6" t="s">
        <v>30</v>
      </c>
      <c r="D8" s="6" t="s">
        <v>31</v>
      </c>
      <c r="E8" s="6" t="s">
        <v>33</v>
      </c>
      <c r="F8" s="6" t="s">
        <v>40</v>
      </c>
      <c r="G8" s="6" t="s">
        <v>43</v>
      </c>
      <c r="H8" s="7"/>
      <c r="I8" s="6" t="s">
        <v>0</v>
      </c>
      <c r="J8" s="6" t="s">
        <v>33</v>
      </c>
      <c r="K8" s="6" t="s">
        <v>40</v>
      </c>
      <c r="L8" s="6" t="s">
        <v>43</v>
      </c>
    </row>
    <row r="9" spans="2:12">
      <c r="B9" s="8" t="s">
        <v>1</v>
      </c>
      <c r="C9" s="1">
        <v>160769.857322939</v>
      </c>
      <c r="D9" s="27">
        <v>164589</v>
      </c>
      <c r="E9" s="1">
        <v>164818</v>
      </c>
      <c r="F9" s="27">
        <v>183237.42772002399</v>
      </c>
      <c r="G9" s="20">
        <f>(F9/E9)*100</f>
        <v>111.17561657102016</v>
      </c>
      <c r="H9" s="7"/>
      <c r="I9" s="8" t="s">
        <v>1</v>
      </c>
      <c r="J9" s="1">
        <f>E9</f>
        <v>164818</v>
      </c>
      <c r="K9" s="29">
        <f>F9</f>
        <v>183237.42772002399</v>
      </c>
      <c r="L9" s="20">
        <f>(K9/J9)*100</f>
        <v>111.17561657102016</v>
      </c>
    </row>
    <row r="10" spans="2:12">
      <c r="B10" s="8" t="s">
        <v>2</v>
      </c>
      <c r="C10" s="1">
        <v>139080.53644289001</v>
      </c>
      <c r="D10" s="27">
        <v>135644</v>
      </c>
      <c r="E10" s="1">
        <v>145793</v>
      </c>
      <c r="F10" s="27">
        <v>162221.539679168</v>
      </c>
      <c r="G10" s="20">
        <f t="shared" ref="G10:G21" si="0">(F10/E10)*100</f>
        <v>111.26840086915557</v>
      </c>
      <c r="H10" s="7"/>
      <c r="I10" s="8" t="s">
        <v>18</v>
      </c>
      <c r="J10" s="1">
        <f>E9+E10</f>
        <v>310611</v>
      </c>
      <c r="K10" s="29">
        <f>F9+F10</f>
        <v>345458.96739919198</v>
      </c>
      <c r="L10" s="20">
        <f t="shared" ref="L10:L20" si="1">(K10/J10)*100</f>
        <v>111.21916718956895</v>
      </c>
    </row>
    <row r="11" spans="2:12">
      <c r="B11" s="8" t="s">
        <v>3</v>
      </c>
      <c r="C11" s="1">
        <v>164915.91530431001</v>
      </c>
      <c r="D11" s="27">
        <v>173340</v>
      </c>
      <c r="E11" s="1">
        <v>177414</v>
      </c>
      <c r="F11" s="27">
        <v>64057.098004075</v>
      </c>
      <c r="G11" s="20">
        <f>(F11/E11)*100</f>
        <v>36.10599952882805</v>
      </c>
      <c r="H11" s="7"/>
      <c r="I11" s="8" t="s">
        <v>19</v>
      </c>
      <c r="J11" s="1">
        <f>E9+E10+E11</f>
        <v>488025</v>
      </c>
      <c r="K11" s="29">
        <f>F9+F10+F11</f>
        <v>409516.06540326698</v>
      </c>
      <c r="L11" s="20">
        <f t="shared" si="1"/>
        <v>83.912927699045539</v>
      </c>
    </row>
    <row r="12" spans="2:12">
      <c r="B12" s="8" t="s">
        <v>4</v>
      </c>
      <c r="C12" s="1">
        <v>203569.56052383399</v>
      </c>
      <c r="D12" s="27">
        <v>206736</v>
      </c>
      <c r="E12" s="1">
        <v>237449</v>
      </c>
      <c r="F12" s="27">
        <v>14351.996709691</v>
      </c>
      <c r="G12" s="20">
        <f t="shared" si="0"/>
        <v>6.0442439048768373</v>
      </c>
      <c r="H12" s="7"/>
      <c r="I12" s="8" t="s">
        <v>20</v>
      </c>
      <c r="J12" s="1">
        <f>E9+E10+E11+E12</f>
        <v>725474</v>
      </c>
      <c r="K12" s="29">
        <f>F9+F10+F11+F12</f>
        <v>423868.062112958</v>
      </c>
      <c r="L12" s="20">
        <f t="shared" si="1"/>
        <v>58.426361539208571</v>
      </c>
    </row>
    <row r="13" spans="2:12">
      <c r="B13" s="8" t="s">
        <v>5</v>
      </c>
      <c r="C13" s="1">
        <v>178990.31103172601</v>
      </c>
      <c r="D13" s="27">
        <v>207664</v>
      </c>
      <c r="E13" s="1">
        <v>232039</v>
      </c>
      <c r="F13" s="27">
        <v>28382.213761588002</v>
      </c>
      <c r="G13" s="20">
        <f t="shared" si="0"/>
        <v>12.231656644610606</v>
      </c>
      <c r="H13" s="7"/>
      <c r="I13" s="8" t="s">
        <v>21</v>
      </c>
      <c r="J13" s="1">
        <f>E9+E10+E11+E12+E13</f>
        <v>957513</v>
      </c>
      <c r="K13" s="29">
        <f>F9+F10+F11+F12+F13</f>
        <v>452250.27587454597</v>
      </c>
      <c r="L13" s="20">
        <f t="shared" si="1"/>
        <v>47.231763524312044</v>
      </c>
    </row>
    <row r="14" spans="2:12">
      <c r="B14" s="8" t="s">
        <v>6</v>
      </c>
      <c r="C14" s="1">
        <v>214800.14914732799</v>
      </c>
      <c r="D14" s="27">
        <v>222398</v>
      </c>
      <c r="E14" s="1">
        <v>279077</v>
      </c>
      <c r="F14" s="27">
        <v>103885.284896061</v>
      </c>
      <c r="G14" s="20">
        <f t="shared" si="0"/>
        <v>37.224595683650392</v>
      </c>
      <c r="H14" s="7"/>
      <c r="I14" s="8" t="s">
        <v>22</v>
      </c>
      <c r="J14" s="1">
        <f>E9+E10+E11+E12+E13+E14</f>
        <v>1236590</v>
      </c>
      <c r="K14" s="29">
        <f>F9+F10+F11+F12+F13+F14</f>
        <v>556135.56077060697</v>
      </c>
      <c r="L14" s="20">
        <f t="shared" si="1"/>
        <v>44.973318623845174</v>
      </c>
    </row>
    <row r="15" spans="2:12">
      <c r="B15" s="8" t="s">
        <v>7</v>
      </c>
      <c r="C15" s="19">
        <v>317978.37778382999</v>
      </c>
      <c r="D15" s="27">
        <v>345119</v>
      </c>
      <c r="E15" s="1">
        <v>343209</v>
      </c>
      <c r="F15" s="27">
        <v>172618.671401161</v>
      </c>
      <c r="G15" s="20">
        <f t="shared" si="0"/>
        <v>50.295496738477432</v>
      </c>
      <c r="H15" s="7"/>
      <c r="I15" s="8" t="s">
        <v>23</v>
      </c>
      <c r="J15" s="1">
        <f>E9+E10+E11+E12+E13+E14+E15</f>
        <v>1579799</v>
      </c>
      <c r="K15" s="29">
        <f>F9+F10+F11+F12+F13+F14+F15</f>
        <v>728754.23217176797</v>
      </c>
      <c r="L15" s="20">
        <f t="shared" si="1"/>
        <v>46.1295539604575</v>
      </c>
    </row>
    <row r="16" spans="2:12">
      <c r="B16" s="8" t="s">
        <v>8</v>
      </c>
      <c r="C16" s="1">
        <v>362898.650840102</v>
      </c>
      <c r="D16" s="27">
        <v>392703</v>
      </c>
      <c r="E16" s="1">
        <v>388184</v>
      </c>
      <c r="F16" s="30">
        <v>194859.97096087801</v>
      </c>
      <c r="G16" s="20">
        <f t="shared" si="0"/>
        <v>50.197836840487511</v>
      </c>
      <c r="H16" s="7"/>
      <c r="I16" s="8" t="s">
        <v>24</v>
      </c>
      <c r="J16" s="1">
        <f>E9+E10+E11+E12+E13+E14+E15+E16</f>
        <v>1967983</v>
      </c>
      <c r="K16" s="29">
        <f>F9+F10+F11+F12+F13+F14+F15+F16</f>
        <v>923614.20313264593</v>
      </c>
      <c r="L16" s="20">
        <f t="shared" si="1"/>
        <v>46.932021421559327</v>
      </c>
    </row>
    <row r="17" spans="2:13">
      <c r="B17" s="8" t="s">
        <v>9</v>
      </c>
      <c r="C17" s="1">
        <v>249870.50088548899</v>
      </c>
      <c r="D17" s="27">
        <v>275058</v>
      </c>
      <c r="E17" s="1">
        <v>311379</v>
      </c>
      <c r="F17" s="29">
        <v>129646.44552252801</v>
      </c>
      <c r="G17" s="20">
        <f t="shared" si="0"/>
        <v>41.636220015649101</v>
      </c>
      <c r="H17" s="7"/>
      <c r="I17" s="8" t="s">
        <v>25</v>
      </c>
      <c r="J17" s="1">
        <f>E9+E10+E11+E12+E13+E14+E15+E16+E17</f>
        <v>2279362</v>
      </c>
      <c r="K17" s="29">
        <f>F9+F10+F11+F12+F13+F14+F15+F16+F17</f>
        <v>1053260.6486551738</v>
      </c>
      <c r="L17" s="20">
        <f t="shared" si="1"/>
        <v>46.208572778486868</v>
      </c>
    </row>
    <row r="18" spans="2:13">
      <c r="B18" s="8" t="s">
        <v>10</v>
      </c>
      <c r="C18" s="1">
        <v>205565.247586415</v>
      </c>
      <c r="D18" s="27">
        <v>225365</v>
      </c>
      <c r="E18" s="1">
        <v>223750</v>
      </c>
      <c r="F18" s="1">
        <v>70199.86492672599</v>
      </c>
      <c r="G18" s="20">
        <f t="shared" si="0"/>
        <v>31.374241308033962</v>
      </c>
      <c r="H18" s="7"/>
      <c r="I18" s="8" t="s">
        <v>26</v>
      </c>
      <c r="J18" s="1">
        <f>E9+E10+E11+E12+E13+E14+E15+E16+E17+E18</f>
        <v>2503112</v>
      </c>
      <c r="K18" s="29">
        <f>F9+F10+F11+F12+F13+F14+F15+F16+F17+F18</f>
        <v>1123460.5135818999</v>
      </c>
      <c r="L18" s="20">
        <f t="shared" si="1"/>
        <v>44.882550744109729</v>
      </c>
    </row>
    <row r="19" spans="2:13">
      <c r="B19" s="8" t="s">
        <v>11</v>
      </c>
      <c r="C19" s="1">
        <v>149430.50595480599</v>
      </c>
      <c r="D19" s="1">
        <v>164934</v>
      </c>
      <c r="E19" s="1">
        <v>160968</v>
      </c>
      <c r="F19" s="1">
        <v>34578.360475394999</v>
      </c>
      <c r="G19" s="20">
        <f t="shared" si="0"/>
        <v>21.481512148622706</v>
      </c>
      <c r="H19" s="7"/>
      <c r="I19" s="8" t="s">
        <v>27</v>
      </c>
      <c r="J19" s="1">
        <f>E9+E10+E11+E12+E13+E14+E15+E16+E17+E18+E19</f>
        <v>2664080</v>
      </c>
      <c r="K19" s="29">
        <f>F9+F10+F11+F12+F13+F14+F15+F16+F17+F18+F19</f>
        <v>1158038.874057295</v>
      </c>
      <c r="L19" s="20">
        <f t="shared" si="1"/>
        <v>43.468622340819159</v>
      </c>
    </row>
    <row r="20" spans="2:13">
      <c r="B20" s="8" t="s">
        <v>12</v>
      </c>
      <c r="C20" s="1">
        <v>175280.59122695899</v>
      </c>
      <c r="D20" s="1">
        <v>190083</v>
      </c>
      <c r="E20" s="1">
        <v>179309</v>
      </c>
      <c r="F20" s="29">
        <v>41781.564802123001</v>
      </c>
      <c r="G20" s="20">
        <f t="shared" si="0"/>
        <v>23.30143205423208</v>
      </c>
      <c r="H20" s="7"/>
      <c r="I20" s="11" t="s">
        <v>28</v>
      </c>
      <c r="J20" s="28">
        <f>E9+E10+E11+E12+E13+E14+E15+E16+E17+E18+E19+E20</f>
        <v>2843389</v>
      </c>
      <c r="K20" s="31">
        <f>F9+F10+F11+F12+F13+F14+F15+F16+F17+F18+F19+F20</f>
        <v>1199820.438859418</v>
      </c>
      <c r="L20" s="20">
        <f t="shared" si="1"/>
        <v>42.196844640653033</v>
      </c>
    </row>
    <row r="21" spans="2:13">
      <c r="B21" s="11" t="s">
        <v>14</v>
      </c>
      <c r="C21" s="17">
        <f>SUM(C9:C20)</f>
        <v>2523150.204050628</v>
      </c>
      <c r="D21" s="17">
        <f>SUM(D9:D20)</f>
        <v>2703633</v>
      </c>
      <c r="E21" s="17">
        <f>SUM(E9:E20)</f>
        <v>2843389</v>
      </c>
      <c r="F21" s="17">
        <f>SUM(F9:F20)</f>
        <v>1199820.438859418</v>
      </c>
      <c r="G21" s="20">
        <f t="shared" si="0"/>
        <v>42.196844640653033</v>
      </c>
      <c r="H21" s="7"/>
      <c r="I21" s="8"/>
      <c r="J21" s="22"/>
      <c r="K21" s="22"/>
      <c r="L21" s="20"/>
    </row>
    <row r="22" spans="2:13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2:13">
      <c r="B23" s="9" t="s">
        <v>47</v>
      </c>
      <c r="C23" s="7"/>
      <c r="D23" s="7"/>
      <c r="E23" s="7"/>
      <c r="F23" s="7"/>
      <c r="G23" s="7"/>
      <c r="H23" s="7"/>
      <c r="I23" s="7"/>
      <c r="J23" s="7"/>
      <c r="K23" s="18"/>
      <c r="L23" s="18"/>
      <c r="M23" s="12"/>
    </row>
    <row r="24" spans="2:13">
      <c r="K24" s="15"/>
      <c r="L24" s="14"/>
      <c r="M24" s="1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6:M24"/>
  <sheetViews>
    <sheetView workbookViewId="0">
      <selection activeCell="B23" sqref="B23"/>
    </sheetView>
  </sheetViews>
  <sheetFormatPr defaultRowHeight="14.5"/>
  <cols>
    <col min="1" max="1" width="4" customWidth="1"/>
    <col min="2" max="2" width="14" customWidth="1"/>
    <col min="3" max="6" width="15" customWidth="1"/>
    <col min="7" max="7" width="15.54296875" customWidth="1"/>
    <col min="9" max="9" width="18.453125" customWidth="1"/>
    <col min="10" max="11" width="15" customWidth="1"/>
    <col min="12" max="12" width="13.54296875" customWidth="1"/>
  </cols>
  <sheetData>
    <row r="6" spans="2:12" ht="18.5">
      <c r="B6" s="4" t="s">
        <v>35</v>
      </c>
      <c r="C6" s="4"/>
      <c r="D6" s="4"/>
      <c r="E6" s="4"/>
      <c r="F6" s="4"/>
      <c r="G6" s="4"/>
      <c r="H6" s="5"/>
      <c r="I6" s="4" t="s">
        <v>32</v>
      </c>
      <c r="J6" s="4"/>
      <c r="K6" s="4"/>
      <c r="L6" s="4"/>
    </row>
    <row r="7" spans="2:12">
      <c r="B7" s="2" t="s">
        <v>16</v>
      </c>
      <c r="C7" s="3"/>
      <c r="D7" s="3"/>
      <c r="E7" s="3"/>
      <c r="F7" s="3"/>
      <c r="G7" s="10"/>
      <c r="I7" s="2" t="s">
        <v>17</v>
      </c>
      <c r="J7" s="3"/>
      <c r="K7" s="3"/>
      <c r="L7" s="3"/>
    </row>
    <row r="8" spans="2:12" ht="29">
      <c r="B8" s="6" t="s">
        <v>0</v>
      </c>
      <c r="C8" s="6" t="s">
        <v>29</v>
      </c>
      <c r="D8" s="6" t="s">
        <v>30</v>
      </c>
      <c r="E8" s="6" t="s">
        <v>31</v>
      </c>
      <c r="F8" s="6" t="s">
        <v>33</v>
      </c>
      <c r="G8" s="6" t="s">
        <v>34</v>
      </c>
      <c r="H8" s="7"/>
      <c r="I8" s="6" t="s">
        <v>0</v>
      </c>
      <c r="J8" s="6" t="s">
        <v>31</v>
      </c>
      <c r="K8" s="6" t="s">
        <v>33</v>
      </c>
      <c r="L8" s="6" t="s">
        <v>34</v>
      </c>
    </row>
    <row r="9" spans="2:12">
      <c r="B9" s="8" t="s">
        <v>1</v>
      </c>
      <c r="C9" s="1">
        <v>146578.44150699599</v>
      </c>
      <c r="D9" s="1">
        <v>160769.857322939</v>
      </c>
      <c r="E9" s="27">
        <v>164589</v>
      </c>
      <c r="F9" s="27">
        <v>164502.72886768499</v>
      </c>
      <c r="G9" s="20">
        <f>(F9/E9)*100</f>
        <v>99.947583901527437</v>
      </c>
      <c r="H9" s="7"/>
      <c r="I9" s="8" t="s">
        <v>1</v>
      </c>
      <c r="J9" s="1">
        <f>E9</f>
        <v>164589</v>
      </c>
      <c r="K9" s="1">
        <f>F9</f>
        <v>164502.72886768499</v>
      </c>
      <c r="L9" s="20">
        <f>(K9/J9)*100</f>
        <v>99.947583901527437</v>
      </c>
    </row>
    <row r="10" spans="2:12">
      <c r="B10" s="8" t="s">
        <v>2</v>
      </c>
      <c r="C10" s="1">
        <v>126585.61533001999</v>
      </c>
      <c r="D10" s="1">
        <v>139080.53644289001</v>
      </c>
      <c r="E10" s="27">
        <v>135644</v>
      </c>
      <c r="F10" s="27">
        <v>145831.61141901201</v>
      </c>
      <c r="G10" s="20">
        <f>(F10/E10)*100</f>
        <v>107.51055072027663</v>
      </c>
      <c r="H10" s="7"/>
      <c r="I10" s="8" t="s">
        <v>18</v>
      </c>
      <c r="J10" s="1">
        <f>E9+E10</f>
        <v>300233</v>
      </c>
      <c r="K10" s="1">
        <f>F9+F10</f>
        <v>310334.34028669703</v>
      </c>
      <c r="L10" s="20">
        <f>(K10/J10)*100</f>
        <v>103.36450033363988</v>
      </c>
    </row>
    <row r="11" spans="2:12">
      <c r="B11" s="8" t="s">
        <v>3</v>
      </c>
      <c r="C11" s="1">
        <v>161475.90854239001</v>
      </c>
      <c r="D11" s="1">
        <v>164915.91530431001</v>
      </c>
      <c r="E11" s="27">
        <v>173340</v>
      </c>
      <c r="F11" s="27">
        <v>175808.21946657801</v>
      </c>
      <c r="G11" s="20">
        <f>(F11/E11)*100</f>
        <v>101.42391800310257</v>
      </c>
      <c r="H11" s="7"/>
      <c r="I11" s="8" t="s">
        <v>19</v>
      </c>
      <c r="J11" s="1">
        <f>E9+E10+E11</f>
        <v>473573</v>
      </c>
      <c r="K11" s="1">
        <f>F9+F10+F11</f>
        <v>486142.55975327501</v>
      </c>
      <c r="L11" s="20">
        <f>(K11/J11)*100</f>
        <v>102.65419687213482</v>
      </c>
    </row>
    <row r="12" spans="2:12">
      <c r="B12" s="8" t="s">
        <v>4</v>
      </c>
      <c r="C12" s="1">
        <v>160114.91961044</v>
      </c>
      <c r="D12" s="1">
        <v>203569.56052383399</v>
      </c>
      <c r="E12" s="27">
        <v>206736</v>
      </c>
      <c r="F12" s="27">
        <v>233771.628781662</v>
      </c>
      <c r="G12" s="20">
        <f t="shared" ref="G12:G21" si="0">(F12/E12)*100</f>
        <v>113.07736861584921</v>
      </c>
      <c r="H12" s="7"/>
      <c r="I12" s="8" t="s">
        <v>20</v>
      </c>
      <c r="J12" s="1">
        <f>E9+E10+E11+E12</f>
        <v>680309</v>
      </c>
      <c r="K12" s="1">
        <f>F9+F10+F11+F12</f>
        <v>719914.18853493698</v>
      </c>
      <c r="L12" s="20">
        <f t="shared" ref="L12:L19" si="1">(K12/J12)*100</f>
        <v>105.82164700671856</v>
      </c>
    </row>
    <row r="13" spans="2:12">
      <c r="B13" s="8" t="s">
        <v>5</v>
      </c>
      <c r="C13" s="1">
        <v>177734.747959278</v>
      </c>
      <c r="D13" s="1">
        <v>178990.31103172601</v>
      </c>
      <c r="E13" s="27">
        <v>207664</v>
      </c>
      <c r="F13" s="27">
        <v>196951.898079993</v>
      </c>
      <c r="G13" s="20">
        <f t="shared" si="0"/>
        <v>94.841618229444208</v>
      </c>
      <c r="H13" s="7"/>
      <c r="I13" s="8" t="s">
        <v>21</v>
      </c>
      <c r="J13" s="1">
        <f>E9+E10+E11+E12+E13</f>
        <v>887973</v>
      </c>
      <c r="K13" s="1">
        <f>F9+F10+F11+F12+F13</f>
        <v>916866.08661492995</v>
      </c>
      <c r="L13" s="20">
        <f t="shared" si="1"/>
        <v>103.25382490401509</v>
      </c>
    </row>
    <row r="14" spans="2:12">
      <c r="B14" s="8" t="s">
        <v>6</v>
      </c>
      <c r="C14" s="1">
        <v>176517.27378135201</v>
      </c>
      <c r="D14" s="1">
        <v>214800.14914732799</v>
      </c>
      <c r="E14" s="27">
        <v>222398</v>
      </c>
      <c r="F14" s="27">
        <v>238248.94953240102</v>
      </c>
      <c r="G14" s="20">
        <f t="shared" si="0"/>
        <v>107.12728960350408</v>
      </c>
      <c r="H14" s="7"/>
      <c r="I14" s="8" t="s">
        <v>22</v>
      </c>
      <c r="J14" s="1">
        <f>E9+E10+E11+E12+E13+E14</f>
        <v>1110371</v>
      </c>
      <c r="K14" s="1">
        <f>F9+F10+F11+F12+F13+F14</f>
        <v>1155115.0361473309</v>
      </c>
      <c r="L14" s="20">
        <f t="shared" si="1"/>
        <v>104.02964740139385</v>
      </c>
    </row>
    <row r="15" spans="2:12">
      <c r="B15" s="8" t="s">
        <v>7</v>
      </c>
      <c r="C15" s="1">
        <v>280493.73746299802</v>
      </c>
      <c r="D15" s="19">
        <v>317978.37778382999</v>
      </c>
      <c r="E15" s="27">
        <v>345119</v>
      </c>
      <c r="F15" s="27">
        <v>350117.91734653898</v>
      </c>
      <c r="G15" s="20">
        <f t="shared" si="0"/>
        <v>101.44846193531475</v>
      </c>
      <c r="H15" s="7"/>
      <c r="I15" s="8" t="s">
        <v>23</v>
      </c>
      <c r="J15" s="1">
        <f>E9+E10+E11+E12+E13+E14+E15</f>
        <v>1455490</v>
      </c>
      <c r="K15" s="1">
        <f>F9+F10+F11+F12+F13+F14+F15</f>
        <v>1505232.9534938699</v>
      </c>
      <c r="L15" s="20">
        <f t="shared" si="1"/>
        <v>103.41760874302605</v>
      </c>
    </row>
    <row r="16" spans="2:12">
      <c r="B16" s="8" t="s">
        <v>8</v>
      </c>
      <c r="C16" s="1">
        <v>320878.41564908403</v>
      </c>
      <c r="D16" s="1">
        <v>362898.650840102</v>
      </c>
      <c r="E16" s="27">
        <v>392703</v>
      </c>
      <c r="F16" s="27">
        <v>393018.50627929799</v>
      </c>
      <c r="G16" s="20">
        <f t="shared" si="0"/>
        <v>100.08034221263856</v>
      </c>
      <c r="H16" s="7"/>
      <c r="I16" s="8" t="s">
        <v>24</v>
      </c>
      <c r="J16" s="1">
        <f>E9+E10+E11+E12+E13+E14+E15+E16</f>
        <v>1848193</v>
      </c>
      <c r="K16" s="1">
        <f>F9+F10+F11+F12+F13+F14+F15+F16</f>
        <v>1898251.459773168</v>
      </c>
      <c r="L16" s="20">
        <f t="shared" si="1"/>
        <v>102.70850824416972</v>
      </c>
    </row>
    <row r="17" spans="2:13">
      <c r="B17" s="8" t="s">
        <v>9</v>
      </c>
      <c r="C17" s="1">
        <v>231558.055690307</v>
      </c>
      <c r="D17" s="1">
        <v>249870.50088548899</v>
      </c>
      <c r="E17" s="27">
        <v>275058</v>
      </c>
      <c r="F17" s="27">
        <v>297737.15668902401</v>
      </c>
      <c r="G17" s="20">
        <f t="shared" si="0"/>
        <v>108.2452270753892</v>
      </c>
      <c r="H17" s="7"/>
      <c r="I17" s="8" t="s">
        <v>25</v>
      </c>
      <c r="J17" s="1">
        <f>E9+E10+E11+E12+E13+E14+E15+E16+E17</f>
        <v>2123251</v>
      </c>
      <c r="K17" s="1">
        <f>F9+F10+F11+F12+F13+F14+F15+F16+F17</f>
        <v>2195988.616462192</v>
      </c>
      <c r="L17" s="20">
        <f t="shared" si="1"/>
        <v>103.42576626419542</v>
      </c>
    </row>
    <row r="18" spans="2:13">
      <c r="B18" s="8" t="s">
        <v>10</v>
      </c>
      <c r="C18" s="1">
        <v>194777.62448301699</v>
      </c>
      <c r="D18" s="1">
        <v>205565.247586415</v>
      </c>
      <c r="E18" s="27">
        <v>225365</v>
      </c>
      <c r="F18" s="27">
        <v>219958.21639440602</v>
      </c>
      <c r="G18" s="20">
        <f t="shared" si="0"/>
        <v>97.60087697486567</v>
      </c>
      <c r="H18" s="7"/>
      <c r="I18" s="8" t="s">
        <v>26</v>
      </c>
      <c r="J18" s="1">
        <f>E9+E10+E11+E12+E13+E14+E15+E16+E17+E18</f>
        <v>2348616</v>
      </c>
      <c r="K18" s="1">
        <f>F9+F10+F11+F12+F13+F14+F15+F16+F17+F18</f>
        <v>2415946.8328565978</v>
      </c>
      <c r="L18" s="20">
        <f t="shared" si="1"/>
        <v>102.86683020368584</v>
      </c>
    </row>
    <row r="19" spans="2:13">
      <c r="B19" s="8" t="s">
        <v>11</v>
      </c>
      <c r="C19" s="1">
        <v>135780.24576116199</v>
      </c>
      <c r="D19" s="1">
        <v>149430.50595480599</v>
      </c>
      <c r="E19" s="1">
        <v>164934</v>
      </c>
      <c r="F19" s="1">
        <v>157896.25955999098</v>
      </c>
      <c r="G19" s="20">
        <f t="shared" si="0"/>
        <v>95.732995962015707</v>
      </c>
      <c r="H19" s="7"/>
      <c r="I19" s="8" t="s">
        <v>27</v>
      </c>
      <c r="J19" s="1">
        <f>E9+E10+E11+E12+E13+E14+E15+E16+E17+E18+E19</f>
        <v>2513550</v>
      </c>
      <c r="K19" s="1">
        <f>F9+F10+F11+F12+F13+F14+F15+F16+F17+F18+F19</f>
        <v>2573843.0924165887</v>
      </c>
      <c r="L19" s="20">
        <f t="shared" si="1"/>
        <v>102.3987226200628</v>
      </c>
    </row>
    <row r="20" spans="2:13">
      <c r="B20" s="8" t="s">
        <v>12</v>
      </c>
      <c r="C20" s="1">
        <v>158011.779472628</v>
      </c>
      <c r="D20" s="1">
        <v>175280.59122695899</v>
      </c>
      <c r="E20" s="1">
        <v>190083</v>
      </c>
      <c r="F20" s="1">
        <v>178437.755883406</v>
      </c>
      <c r="G20" s="20">
        <f t="shared" si="0"/>
        <v>93.873600418451943</v>
      </c>
      <c r="H20" s="7"/>
      <c r="I20" s="11" t="s">
        <v>28</v>
      </c>
      <c r="J20" s="17">
        <f>E9+E10+E11+E12+E13+E14+E15+E16+E17+E18+E19+E20</f>
        <v>2703633</v>
      </c>
      <c r="K20" s="28">
        <f>F9+F10+F11+F12+F13+F14+F15+F16+F17+F18+F19+F20</f>
        <v>2752280.8482999946</v>
      </c>
      <c r="L20" s="20">
        <f>(K20/J20)*100</f>
        <v>101.7993510324809</v>
      </c>
    </row>
    <row r="21" spans="2:13">
      <c r="B21" s="11" t="s">
        <v>14</v>
      </c>
      <c r="C21" s="17">
        <f>SUM(C9:C20)</f>
        <v>2270506.7652496723</v>
      </c>
      <c r="D21" s="17">
        <f>SUM(D9:D20)</f>
        <v>2523150.204050628</v>
      </c>
      <c r="E21" s="17">
        <f>SUM(E9:E20)</f>
        <v>2703633</v>
      </c>
      <c r="F21" s="17">
        <f>SUM(F9:F20)</f>
        <v>2752280.8482999946</v>
      </c>
      <c r="G21" s="20">
        <f t="shared" si="0"/>
        <v>101.7993510324809</v>
      </c>
      <c r="H21" s="7"/>
      <c r="I21" s="8"/>
      <c r="J21" s="22"/>
      <c r="K21" s="22"/>
      <c r="L21" s="20"/>
    </row>
    <row r="22" spans="2:13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2:13">
      <c r="B23" s="9" t="s">
        <v>48</v>
      </c>
      <c r="C23" s="7"/>
      <c r="D23" s="7"/>
      <c r="E23" s="7"/>
      <c r="F23" s="7"/>
      <c r="G23" s="7"/>
      <c r="H23" s="7"/>
      <c r="I23" s="7"/>
      <c r="J23" s="7"/>
      <c r="K23" s="18"/>
      <c r="L23" s="18"/>
      <c r="M23" s="12"/>
    </row>
    <row r="24" spans="2:13">
      <c r="K24" s="15"/>
      <c r="L24" s="14"/>
      <c r="M24" s="12"/>
    </row>
  </sheetData>
  <pageMargins left="0.7" right="0.7" top="0.75" bottom="0.75" header="0.3" footer="0.3"/>
  <pageSetup paperSize="9" scale="9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J40"/>
  <sheetViews>
    <sheetView workbookViewId="0">
      <selection activeCell="D9" sqref="D9:D20"/>
    </sheetView>
  </sheetViews>
  <sheetFormatPr defaultRowHeight="14.5"/>
  <cols>
    <col min="1" max="1" width="4" customWidth="1"/>
    <col min="2" max="2" width="14" customWidth="1"/>
    <col min="3" max="4" width="15" customWidth="1"/>
    <col min="5" max="5" width="15.54296875" customWidth="1"/>
    <col min="7" max="7" width="17" customWidth="1"/>
    <col min="8" max="8" width="14.54296875" customWidth="1"/>
    <col min="9" max="9" width="15" customWidth="1"/>
    <col min="10" max="10" width="13.54296875" customWidth="1"/>
  </cols>
  <sheetData>
    <row r="6" spans="2:10" ht="18.5">
      <c r="B6" s="4" t="s">
        <v>37</v>
      </c>
      <c r="C6" s="4"/>
      <c r="D6" s="4"/>
      <c r="E6" s="4"/>
      <c r="F6" s="5"/>
      <c r="G6" s="4" t="s">
        <v>37</v>
      </c>
      <c r="H6" s="4"/>
      <c r="I6" s="4"/>
      <c r="J6" s="4"/>
    </row>
    <row r="7" spans="2:10">
      <c r="B7" s="2" t="s">
        <v>16</v>
      </c>
      <c r="C7" s="3"/>
      <c r="D7" s="3"/>
      <c r="E7" s="10"/>
      <c r="G7" s="2" t="s">
        <v>17</v>
      </c>
      <c r="H7" s="3"/>
      <c r="I7" s="3"/>
      <c r="J7" s="3"/>
    </row>
    <row r="8" spans="2:10" ht="26">
      <c r="B8" s="25" t="s">
        <v>0</v>
      </c>
      <c r="C8" s="25" t="s">
        <v>30</v>
      </c>
      <c r="D8" s="25" t="s">
        <v>31</v>
      </c>
      <c r="E8" s="25" t="s">
        <v>38</v>
      </c>
      <c r="F8" s="7"/>
      <c r="G8" s="25" t="s">
        <v>0</v>
      </c>
      <c r="H8" s="25" t="s">
        <v>30</v>
      </c>
      <c r="I8" s="25" t="s">
        <v>31</v>
      </c>
      <c r="J8" s="25" t="s">
        <v>13</v>
      </c>
    </row>
    <row r="9" spans="2:10">
      <c r="B9" s="22" t="s">
        <v>1</v>
      </c>
      <c r="C9" s="1">
        <v>160769.857322939</v>
      </c>
      <c r="D9" s="27">
        <v>164589</v>
      </c>
      <c r="E9" s="20">
        <f>(D9/C9)*100</f>
        <v>102.3755340339635</v>
      </c>
      <c r="F9" s="7"/>
      <c r="G9" s="22" t="s">
        <v>1</v>
      </c>
      <c r="H9" s="1">
        <f>C9</f>
        <v>160769.857322939</v>
      </c>
      <c r="I9" s="1">
        <f>D9</f>
        <v>164589</v>
      </c>
      <c r="J9" s="20">
        <f>(I9/H9)*100</f>
        <v>102.3755340339635</v>
      </c>
    </row>
    <row r="10" spans="2:10">
      <c r="B10" s="22" t="s">
        <v>2</v>
      </c>
      <c r="C10" s="1">
        <v>139080.53644289001</v>
      </c>
      <c r="D10" s="27">
        <v>135644</v>
      </c>
      <c r="E10" s="20">
        <f t="shared" ref="E10:E21" si="0">(D10/C10)*100</f>
        <v>97.529103258599278</v>
      </c>
      <c r="F10" s="7"/>
      <c r="G10" s="22" t="s">
        <v>18</v>
      </c>
      <c r="H10" s="1">
        <f>C9+C10</f>
        <v>299850.39376582904</v>
      </c>
      <c r="I10" s="1">
        <f>D9+D10</f>
        <v>300233</v>
      </c>
      <c r="J10" s="20">
        <f t="shared" ref="J10:J20" si="1">(I10/H10)*100</f>
        <v>100.12759904343156</v>
      </c>
    </row>
    <row r="11" spans="2:10">
      <c r="B11" s="22" t="s">
        <v>3</v>
      </c>
      <c r="C11" s="1">
        <v>164915.91530431001</v>
      </c>
      <c r="D11" s="27">
        <v>173340</v>
      </c>
      <c r="E11" s="20">
        <f t="shared" si="0"/>
        <v>105.10810899005443</v>
      </c>
      <c r="F11" s="7"/>
      <c r="G11" s="22" t="s">
        <v>19</v>
      </c>
      <c r="H11" s="1">
        <f>C9+C10+C11</f>
        <v>464766.30907013908</v>
      </c>
      <c r="I11" s="1">
        <f>D9+D10+D11</f>
        <v>473573</v>
      </c>
      <c r="J11" s="20">
        <f t="shared" si="1"/>
        <v>101.89486431309544</v>
      </c>
    </row>
    <row r="12" spans="2:10">
      <c r="B12" s="22" t="s">
        <v>4</v>
      </c>
      <c r="C12" s="1">
        <v>203569.56052383399</v>
      </c>
      <c r="D12" s="27">
        <v>206736</v>
      </c>
      <c r="E12" s="20">
        <f t="shared" si="0"/>
        <v>101.55545822667102</v>
      </c>
      <c r="F12" s="7"/>
      <c r="G12" s="22" t="s">
        <v>20</v>
      </c>
      <c r="H12" s="1">
        <f>C9+C10+C11+C12</f>
        <v>668335.86959397304</v>
      </c>
      <c r="I12" s="1">
        <f>D9+D10+D11+D12</f>
        <v>680309</v>
      </c>
      <c r="J12" s="20">
        <f t="shared" si="1"/>
        <v>101.79148403531011</v>
      </c>
    </row>
    <row r="13" spans="2:10">
      <c r="B13" s="22" t="s">
        <v>5</v>
      </c>
      <c r="C13" s="1">
        <v>178990.31103172601</v>
      </c>
      <c r="D13" s="27">
        <v>207664</v>
      </c>
      <c r="E13" s="20">
        <f t="shared" si="0"/>
        <v>116.01968777136298</v>
      </c>
      <c r="F13" s="7"/>
      <c r="G13" s="22" t="s">
        <v>21</v>
      </c>
      <c r="H13" s="1">
        <f>C9+C10+C11+C12+C13</f>
        <v>847326.18062569899</v>
      </c>
      <c r="I13" s="1">
        <f>D9+D10+D11+D12+D13</f>
        <v>887973</v>
      </c>
      <c r="J13" s="20">
        <f t="shared" si="1"/>
        <v>104.79706874444572</v>
      </c>
    </row>
    <row r="14" spans="2:10">
      <c r="B14" s="22" t="s">
        <v>6</v>
      </c>
      <c r="C14" s="1">
        <v>214800.14914732799</v>
      </c>
      <c r="D14" s="27">
        <v>222398</v>
      </c>
      <c r="E14" s="20">
        <f t="shared" si="0"/>
        <v>103.5371720563661</v>
      </c>
      <c r="F14" s="7"/>
      <c r="G14" s="22" t="s">
        <v>22</v>
      </c>
      <c r="H14" s="1">
        <f>C9+C10+C11+C12+C13+C14</f>
        <v>1062126.329773027</v>
      </c>
      <c r="I14" s="1">
        <f>D9+D10+D11+D12+D13+D14</f>
        <v>1110371</v>
      </c>
      <c r="J14" s="20">
        <f t="shared" si="1"/>
        <v>104.54227231494042</v>
      </c>
    </row>
    <row r="15" spans="2:10">
      <c r="B15" s="22" t="s">
        <v>7</v>
      </c>
      <c r="C15" s="19">
        <v>317978.37778382999</v>
      </c>
      <c r="D15" s="27">
        <v>345119</v>
      </c>
      <c r="E15" s="20">
        <f t="shared" si="0"/>
        <v>108.53536721752224</v>
      </c>
      <c r="F15" s="7"/>
      <c r="G15" s="22" t="s">
        <v>23</v>
      </c>
      <c r="H15" s="1">
        <f>C9+C10+C11+C13+C12+C14+C15</f>
        <v>1380104.707556857</v>
      </c>
      <c r="I15" s="1">
        <f>D9+D10+D11+D12+D13+D14+D15</f>
        <v>1455490</v>
      </c>
      <c r="J15" s="20">
        <f t="shared" si="1"/>
        <v>105.46228789963294</v>
      </c>
    </row>
    <row r="16" spans="2:10">
      <c r="B16" s="22" t="s">
        <v>8</v>
      </c>
      <c r="C16" s="1">
        <v>362898.650840102</v>
      </c>
      <c r="D16" s="27">
        <v>392703</v>
      </c>
      <c r="E16" s="23">
        <f t="shared" si="0"/>
        <v>108.21285752672314</v>
      </c>
      <c r="F16" s="7"/>
      <c r="G16" s="22" t="s">
        <v>24</v>
      </c>
      <c r="H16" s="1">
        <f>C9+C10+C11+C12+C13+C14+C15+C16</f>
        <v>1743003.358396959</v>
      </c>
      <c r="I16" s="1">
        <f>D9+D10+D11+D12+D13+D14+D15+D16</f>
        <v>1848193</v>
      </c>
      <c r="J16" s="20">
        <f t="shared" si="1"/>
        <v>106.03496494119116</v>
      </c>
    </row>
    <row r="17" spans="2:10">
      <c r="B17" s="22" t="s">
        <v>9</v>
      </c>
      <c r="C17" s="1">
        <v>249870.50088548899</v>
      </c>
      <c r="D17" s="27">
        <v>275058</v>
      </c>
      <c r="E17" s="23">
        <f t="shared" si="0"/>
        <v>110.08022116466401</v>
      </c>
      <c r="F17" s="7"/>
      <c r="G17" s="22" t="s">
        <v>25</v>
      </c>
      <c r="H17" s="1">
        <f>C9+C10+C11+C12+C13+C14+C15+C16+C17</f>
        <v>1992873.859282448</v>
      </c>
      <c r="I17" s="1">
        <f>D9+D10+D11+D12+D13+D14+D15+D16+D17</f>
        <v>2123251</v>
      </c>
      <c r="J17" s="20">
        <f t="shared" si="1"/>
        <v>106.54216723804564</v>
      </c>
    </row>
    <row r="18" spans="2:10">
      <c r="B18" s="22" t="s">
        <v>10</v>
      </c>
      <c r="C18" s="1">
        <v>205565.247586415</v>
      </c>
      <c r="D18" s="27">
        <v>225365</v>
      </c>
      <c r="E18" s="23">
        <f t="shared" si="0"/>
        <v>109.631857838841</v>
      </c>
      <c r="F18" s="7"/>
      <c r="G18" s="22" t="s">
        <v>26</v>
      </c>
      <c r="H18" s="1">
        <f>C9+C10+C11+C12+C13+C14+C15+C16+C17+C18</f>
        <v>2198439.1068688631</v>
      </c>
      <c r="I18" s="1">
        <f>D9+D10+D11+D12+D13+D14+D15+D16+D17+D18</f>
        <v>2348616</v>
      </c>
      <c r="J18" s="20">
        <f t="shared" si="1"/>
        <v>106.83106903720554</v>
      </c>
    </row>
    <row r="19" spans="2:10">
      <c r="B19" s="22" t="s">
        <v>11</v>
      </c>
      <c r="C19" s="1">
        <v>149430.50595480599</v>
      </c>
      <c r="D19" s="1">
        <v>164934</v>
      </c>
      <c r="E19" s="23">
        <f t="shared" si="0"/>
        <v>110.37505290243941</v>
      </c>
      <c r="F19" s="7"/>
      <c r="G19" s="22" t="s">
        <v>27</v>
      </c>
      <c r="H19" s="1">
        <f>C9+C10+C11+C12+C13+C14+C15+C16+C17+C18+C19</f>
        <v>2347869.6128236689</v>
      </c>
      <c r="I19" s="1">
        <f>D9+D10+D11+D12+D13+D14+D15+D16+D17+D18+D19</f>
        <v>2513550</v>
      </c>
      <c r="J19" s="20">
        <f t="shared" si="1"/>
        <v>107.0566264102322</v>
      </c>
    </row>
    <row r="20" spans="2:10">
      <c r="B20" s="22" t="s">
        <v>12</v>
      </c>
      <c r="C20" s="1">
        <v>175280.59122695899</v>
      </c>
      <c r="D20" s="1">
        <v>190083</v>
      </c>
      <c r="E20" s="23">
        <f t="shared" si="0"/>
        <v>108.44497880194525</v>
      </c>
      <c r="F20" s="7"/>
      <c r="G20" s="26" t="s">
        <v>28</v>
      </c>
      <c r="H20" s="17">
        <f>SUM(C9:C20)</f>
        <v>2523150.204050628</v>
      </c>
      <c r="I20" s="17">
        <f>D9+D10+D11+D12+D13+D14+D15+D16+D17+D18+D19+D20</f>
        <v>2703633</v>
      </c>
      <c r="J20" s="21">
        <f t="shared" si="1"/>
        <v>107.15307379083605</v>
      </c>
    </row>
    <row r="21" spans="2:10">
      <c r="B21" s="26" t="s">
        <v>14</v>
      </c>
      <c r="C21" s="17">
        <f>SUM(C9:C20)</f>
        <v>2523150.204050628</v>
      </c>
      <c r="D21" s="17">
        <f>SUM(D9:D20)</f>
        <v>2703633</v>
      </c>
      <c r="E21" s="24">
        <f t="shared" si="0"/>
        <v>107.15307379083605</v>
      </c>
      <c r="F21" s="7"/>
      <c r="G21" s="22"/>
      <c r="H21" s="1"/>
      <c r="I21" s="22"/>
      <c r="J21" s="20"/>
    </row>
    <row r="22" spans="2:10">
      <c r="B22" s="7"/>
      <c r="C22" s="7"/>
      <c r="D22" s="7"/>
      <c r="E22" s="7"/>
      <c r="F22" s="7"/>
      <c r="G22" s="7"/>
      <c r="H22" s="7"/>
      <c r="I22" s="7"/>
      <c r="J22" s="7"/>
    </row>
    <row r="23" spans="2:10">
      <c r="B23" s="9" t="s">
        <v>39</v>
      </c>
      <c r="C23" s="7"/>
      <c r="D23" s="7"/>
      <c r="E23" s="7"/>
      <c r="F23" s="7"/>
      <c r="G23" s="7"/>
      <c r="H23" s="7"/>
      <c r="I23" s="7"/>
      <c r="J23" s="7"/>
    </row>
    <row r="26" spans="2:10">
      <c r="D26" s="12"/>
      <c r="E26" s="12"/>
      <c r="F26" s="12"/>
      <c r="G26" s="13"/>
      <c r="H26" s="14"/>
      <c r="I26" s="12"/>
    </row>
    <row r="27" spans="2:10">
      <c r="D27" s="15"/>
      <c r="E27" s="14"/>
      <c r="F27" s="12"/>
      <c r="G27" s="16"/>
      <c r="H27" s="14"/>
      <c r="I27" s="12"/>
    </row>
    <row r="28" spans="2:10">
      <c r="D28" s="15"/>
      <c r="E28" s="14"/>
      <c r="F28" s="12"/>
      <c r="G28" s="12"/>
      <c r="H28" s="12"/>
      <c r="I28" s="12"/>
    </row>
    <row r="29" spans="2:10">
      <c r="D29" s="15"/>
      <c r="E29" s="14"/>
      <c r="F29" s="12"/>
      <c r="G29" s="12"/>
      <c r="H29" s="12"/>
      <c r="I29" s="12"/>
    </row>
    <row r="30" spans="2:10">
      <c r="D30" s="15"/>
      <c r="E30" s="14"/>
      <c r="F30" s="12"/>
      <c r="G30" s="12"/>
      <c r="H30" s="12"/>
      <c r="I30" s="12"/>
    </row>
    <row r="31" spans="2:10">
      <c r="D31" s="15"/>
      <c r="E31" s="14"/>
      <c r="F31" s="12"/>
      <c r="G31" s="12"/>
      <c r="H31" s="12"/>
      <c r="I31" s="12"/>
    </row>
    <row r="32" spans="2:10">
      <c r="D32" s="15"/>
      <c r="E32" s="14"/>
      <c r="F32" s="12"/>
      <c r="G32" s="12"/>
      <c r="H32" s="12"/>
      <c r="I32" s="12"/>
    </row>
    <row r="33" spans="4:9">
      <c r="D33" s="15"/>
      <c r="E33" s="14"/>
      <c r="F33" s="12"/>
      <c r="G33" s="12"/>
      <c r="H33" s="12"/>
      <c r="I33" s="12"/>
    </row>
    <row r="34" spans="4:9">
      <c r="D34" s="15"/>
      <c r="E34" s="14"/>
      <c r="F34" s="12"/>
      <c r="G34" s="12"/>
      <c r="H34" s="12"/>
      <c r="I34" s="12"/>
    </row>
    <row r="35" spans="4:9">
      <c r="D35" s="15"/>
      <c r="E35" s="14"/>
      <c r="F35" s="12"/>
      <c r="G35" s="12"/>
      <c r="H35" s="12"/>
      <c r="I35" s="12"/>
    </row>
    <row r="36" spans="4:9">
      <c r="D36" s="15"/>
      <c r="E36" s="14"/>
      <c r="F36" s="12"/>
      <c r="G36" s="12"/>
      <c r="H36" s="12"/>
      <c r="I36" s="12"/>
    </row>
    <row r="37" spans="4:9">
      <c r="D37" s="15"/>
      <c r="E37" s="14"/>
      <c r="F37" s="12"/>
      <c r="G37" s="12"/>
      <c r="H37" s="12"/>
      <c r="I37" s="12"/>
    </row>
    <row r="38" spans="4:9">
      <c r="D38" s="15"/>
      <c r="E38" s="14"/>
      <c r="F38" s="12"/>
      <c r="G38" s="12"/>
      <c r="H38" s="12"/>
      <c r="I38" s="12"/>
    </row>
    <row r="39" spans="4:9">
      <c r="D39" s="12"/>
      <c r="E39" s="12"/>
      <c r="F39" s="12"/>
      <c r="G39" s="12"/>
      <c r="H39" s="12"/>
      <c r="I39" s="12"/>
    </row>
    <row r="40" spans="4:9">
      <c r="D40" s="12"/>
      <c r="E40" s="12"/>
      <c r="F40" s="12"/>
      <c r="G40" s="12"/>
      <c r="H40" s="12"/>
      <c r="I40" s="1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6:J40"/>
  <sheetViews>
    <sheetView topLeftCell="A4" workbookViewId="0">
      <selection activeCell="J11" sqref="J11"/>
    </sheetView>
  </sheetViews>
  <sheetFormatPr defaultRowHeight="14.5"/>
  <cols>
    <col min="1" max="1" width="4" customWidth="1"/>
    <col min="2" max="2" width="14" customWidth="1"/>
    <col min="3" max="4" width="15" customWidth="1"/>
    <col min="5" max="5" width="15.54296875" customWidth="1"/>
    <col min="7" max="7" width="17" customWidth="1"/>
    <col min="8" max="8" width="14.54296875" customWidth="1"/>
    <col min="9" max="9" width="15" customWidth="1"/>
    <col min="10" max="10" width="13.54296875" customWidth="1"/>
  </cols>
  <sheetData>
    <row r="6" spans="2:10" ht="18.5">
      <c r="B6" s="4" t="s">
        <v>15</v>
      </c>
      <c r="C6" s="4"/>
      <c r="D6" s="4"/>
      <c r="E6" s="4"/>
      <c r="F6" s="5"/>
      <c r="G6" s="4" t="s">
        <v>15</v>
      </c>
      <c r="H6" s="4"/>
      <c r="I6" s="4"/>
      <c r="J6" s="4"/>
    </row>
    <row r="7" spans="2:10">
      <c r="B7" s="2" t="s">
        <v>16</v>
      </c>
      <c r="C7" s="3"/>
      <c r="D7" s="3"/>
      <c r="E7" s="10"/>
      <c r="G7" s="2" t="s">
        <v>17</v>
      </c>
      <c r="H7" s="3"/>
      <c r="I7" s="3"/>
      <c r="J7" s="3"/>
    </row>
    <row r="8" spans="2:10" ht="26">
      <c r="B8" s="25" t="s">
        <v>0</v>
      </c>
      <c r="C8" s="25" t="s">
        <v>29</v>
      </c>
      <c r="D8" s="25" t="s">
        <v>30</v>
      </c>
      <c r="E8" s="25" t="s">
        <v>13</v>
      </c>
      <c r="F8" s="7"/>
      <c r="G8" s="25" t="s">
        <v>0</v>
      </c>
      <c r="H8" s="25" t="s">
        <v>29</v>
      </c>
      <c r="I8" s="25" t="s">
        <v>30</v>
      </c>
      <c r="J8" s="25" t="s">
        <v>13</v>
      </c>
    </row>
    <row r="9" spans="2:10">
      <c r="B9" s="22" t="s">
        <v>1</v>
      </c>
      <c r="C9" s="1">
        <v>146578.44150699599</v>
      </c>
      <c r="D9" s="1">
        <v>160769.857322939</v>
      </c>
      <c r="E9" s="20">
        <f>(D9/C9)*100</f>
        <v>109.6817892658967</v>
      </c>
      <c r="F9" s="7"/>
      <c r="G9" s="22" t="s">
        <v>1</v>
      </c>
      <c r="H9" s="1">
        <f>C9</f>
        <v>146578.44150699599</v>
      </c>
      <c r="I9" s="1">
        <f>D9</f>
        <v>160769.857322939</v>
      </c>
      <c r="J9" s="20">
        <f>(I9/H9)*100</f>
        <v>109.6817892658967</v>
      </c>
    </row>
    <row r="10" spans="2:10">
      <c r="B10" s="22" t="s">
        <v>2</v>
      </c>
      <c r="C10" s="1">
        <v>126585.61533001999</v>
      </c>
      <c r="D10" s="1">
        <v>139080.53644289001</v>
      </c>
      <c r="E10" s="20">
        <f t="shared" ref="E10:E21" si="0">(D10/C10)*100</f>
        <v>109.87072747586259</v>
      </c>
      <c r="F10" s="7"/>
      <c r="G10" s="22" t="s">
        <v>18</v>
      </c>
      <c r="H10" s="1">
        <f>C9+C10</f>
        <v>273164.05683701602</v>
      </c>
      <c r="I10" s="1">
        <f>D9+D10</f>
        <v>299850.39376582904</v>
      </c>
      <c r="J10" s="20">
        <f t="shared" ref="J10:J20" si="1">(I10/H10)*100</f>
        <v>109.76934419477284</v>
      </c>
    </row>
    <row r="11" spans="2:10">
      <c r="B11" s="22" t="s">
        <v>3</v>
      </c>
      <c r="C11" s="1">
        <v>161475.90854239001</v>
      </c>
      <c r="D11" s="1">
        <v>164915.91530431001</v>
      </c>
      <c r="E11" s="20">
        <f t="shared" si="0"/>
        <v>102.13035293807742</v>
      </c>
      <c r="F11" s="7"/>
      <c r="G11" s="22" t="s">
        <v>19</v>
      </c>
      <c r="H11" s="1">
        <f>C9+C10+C11</f>
        <v>434639.965379406</v>
      </c>
      <c r="I11" s="1">
        <f>D9+D10+D11</f>
        <v>464766.30907013908</v>
      </c>
      <c r="J11" s="20">
        <f t="shared" si="1"/>
        <v>106.93133307804202</v>
      </c>
    </row>
    <row r="12" spans="2:10">
      <c r="B12" s="22" t="s">
        <v>4</v>
      </c>
      <c r="C12" s="1">
        <v>160114.91961044</v>
      </c>
      <c r="D12" s="1">
        <v>203569.56052383399</v>
      </c>
      <c r="E12" s="20">
        <f t="shared" si="0"/>
        <v>127.13965757789421</v>
      </c>
      <c r="F12" s="7"/>
      <c r="G12" s="22" t="s">
        <v>20</v>
      </c>
      <c r="H12" s="1">
        <f>C9+C10+C11+C12</f>
        <v>594754.88498984603</v>
      </c>
      <c r="I12" s="1">
        <f>D9+D10+D11+D12</f>
        <v>668335.86959397304</v>
      </c>
      <c r="J12" s="20">
        <f t="shared" si="1"/>
        <v>112.37164863393821</v>
      </c>
    </row>
    <row r="13" spans="2:10">
      <c r="B13" s="22" t="s">
        <v>5</v>
      </c>
      <c r="C13" s="1">
        <v>177734.747959278</v>
      </c>
      <c r="D13" s="1">
        <v>178990.31103172601</v>
      </c>
      <c r="E13" s="20">
        <f t="shared" si="0"/>
        <v>100.70642521333852</v>
      </c>
      <c r="F13" s="7"/>
      <c r="G13" s="22" t="s">
        <v>21</v>
      </c>
      <c r="H13" s="1">
        <f>C9+C10+C11+C12+C13</f>
        <v>772489.63294912409</v>
      </c>
      <c r="I13" s="1">
        <f>D9+D10+D11+D12+D13</f>
        <v>847326.18062569899</v>
      </c>
      <c r="J13" s="20">
        <f t="shared" si="1"/>
        <v>109.6877089975787</v>
      </c>
    </row>
    <row r="14" spans="2:10">
      <c r="B14" s="22" t="s">
        <v>6</v>
      </c>
      <c r="C14" s="1">
        <v>176517.27378135201</v>
      </c>
      <c r="D14" s="1">
        <v>214800.14914732799</v>
      </c>
      <c r="E14" s="20">
        <f t="shared" si="0"/>
        <v>121.68789181131142</v>
      </c>
      <c r="F14" s="7"/>
      <c r="G14" s="22" t="s">
        <v>22</v>
      </c>
      <c r="H14" s="1">
        <f>C9+C10+C11+C12+C13+C14</f>
        <v>949006.90673047607</v>
      </c>
      <c r="I14" s="1">
        <f>D9+D10+D11+D12+D13+D14</f>
        <v>1062126.329773027</v>
      </c>
      <c r="J14" s="20">
        <f t="shared" si="1"/>
        <v>111.91976815345535</v>
      </c>
    </row>
    <row r="15" spans="2:10">
      <c r="B15" s="22" t="s">
        <v>7</v>
      </c>
      <c r="C15" s="1">
        <v>280493.73746299802</v>
      </c>
      <c r="D15" s="19">
        <v>317978.37778382999</v>
      </c>
      <c r="E15" s="20">
        <f t="shared" si="0"/>
        <v>113.36380650059141</v>
      </c>
      <c r="F15" s="7"/>
      <c r="G15" s="22" t="s">
        <v>23</v>
      </c>
      <c r="H15" s="1">
        <f>C9+C10+C11+C13+C12+C14+C15</f>
        <v>1229500.6441934742</v>
      </c>
      <c r="I15" s="1">
        <f>D9+D10+D11+D12+D13+D14+D15</f>
        <v>1380104.707556857</v>
      </c>
      <c r="J15" s="20">
        <f t="shared" si="1"/>
        <v>112.24920573036184</v>
      </c>
    </row>
    <row r="16" spans="2:10">
      <c r="B16" s="22" t="s">
        <v>8</v>
      </c>
      <c r="C16" s="1">
        <v>320878.41564908403</v>
      </c>
      <c r="D16" s="1">
        <v>362898.650840102</v>
      </c>
      <c r="E16" s="23">
        <f t="shared" si="0"/>
        <v>113.09537604952891</v>
      </c>
      <c r="F16" s="7"/>
      <c r="G16" s="22" t="s">
        <v>24</v>
      </c>
      <c r="H16" s="1">
        <f>C9+C10+C11+C12+C13+C14+C15+C16</f>
        <v>1550379.0598425581</v>
      </c>
      <c r="I16" s="1">
        <f>D9+D10+D11+D12+D13+D14+D15+D16</f>
        <v>1743003.358396959</v>
      </c>
      <c r="J16" s="20">
        <f t="shared" si="1"/>
        <v>112.42433567014005</v>
      </c>
    </row>
    <row r="17" spans="2:10">
      <c r="B17" s="22" t="s">
        <v>9</v>
      </c>
      <c r="C17" s="1">
        <v>231558.055690307</v>
      </c>
      <c r="D17" s="1">
        <v>249870.50088548899</v>
      </c>
      <c r="E17" s="23">
        <f t="shared" si="0"/>
        <v>107.9083602341495</v>
      </c>
      <c r="F17" s="7"/>
      <c r="G17" s="22" t="s">
        <v>25</v>
      </c>
      <c r="H17" s="1">
        <f>C9+C10+C11+C12+C13+C14+C15+C16+C17</f>
        <v>1781937.115532865</v>
      </c>
      <c r="I17" s="1">
        <f>D9+D10+D11+D12+D13+D14+D15+D16+D17</f>
        <v>1992873.859282448</v>
      </c>
      <c r="J17" s="20">
        <f t="shared" si="1"/>
        <v>111.83749650371388</v>
      </c>
    </row>
    <row r="18" spans="2:10">
      <c r="B18" s="22" t="s">
        <v>10</v>
      </c>
      <c r="C18" s="1">
        <v>194777.62448301699</v>
      </c>
      <c r="D18" s="1">
        <v>205565.247586415</v>
      </c>
      <c r="E18" s="23">
        <f t="shared" si="0"/>
        <v>105.53843036746689</v>
      </c>
      <c r="F18" s="7"/>
      <c r="G18" s="22" t="s">
        <v>26</v>
      </c>
      <c r="H18" s="1">
        <f>C9+C10+C11+C12+C13+C14+C15+C16+C17+C18</f>
        <v>1976714.7400158821</v>
      </c>
      <c r="I18" s="1">
        <f>D9+D10+D11+D12+D13+D14+D15+D16+D17+D18</f>
        <v>2198439.1068688631</v>
      </c>
      <c r="J18" s="20">
        <f t="shared" si="1"/>
        <v>111.21681152897153</v>
      </c>
    </row>
    <row r="19" spans="2:10">
      <c r="B19" s="22" t="s">
        <v>11</v>
      </c>
      <c r="C19" s="1">
        <v>135780.24576116199</v>
      </c>
      <c r="D19" s="1">
        <v>149430.50595480599</v>
      </c>
      <c r="E19" s="23">
        <f t="shared" si="0"/>
        <v>110.05320038796724</v>
      </c>
      <c r="F19" s="7"/>
      <c r="G19" s="22" t="s">
        <v>27</v>
      </c>
      <c r="H19" s="1">
        <f>C9+C10+C11+C12+C13+C14+C15+C16+C17+C18+C19</f>
        <v>2112494.9857770442</v>
      </c>
      <c r="I19" s="1">
        <f>D9+D10+D11+D12+D13+D14+D15+D16+D17+D18+D19</f>
        <v>2347869.6128236689</v>
      </c>
      <c r="J19" s="20">
        <f t="shared" si="1"/>
        <v>111.14202062638488</v>
      </c>
    </row>
    <row r="20" spans="2:10">
      <c r="B20" s="22" t="s">
        <v>12</v>
      </c>
      <c r="C20" s="1">
        <v>158011.779472628</v>
      </c>
      <c r="D20" s="1">
        <v>175280.59122695899</v>
      </c>
      <c r="E20" s="23">
        <f t="shared" si="0"/>
        <v>110.9288129100036</v>
      </c>
      <c r="F20" s="7"/>
      <c r="G20" s="26" t="s">
        <v>28</v>
      </c>
      <c r="H20" s="17">
        <f>SUM(C9:C20)</f>
        <v>2270506.7652496723</v>
      </c>
      <c r="I20" s="17">
        <f>D9+D10+D11+D12+D13+D14+D15+D16+D17+D18+D19+D20</f>
        <v>2523150.204050628</v>
      </c>
      <c r="J20" s="21">
        <f t="shared" si="1"/>
        <v>111.12718282401481</v>
      </c>
    </row>
    <row r="21" spans="2:10">
      <c r="B21" s="26" t="s">
        <v>14</v>
      </c>
      <c r="C21" s="17">
        <f>SUM(C9:C20)</f>
        <v>2270506.7652496723</v>
      </c>
      <c r="D21" s="17">
        <f>SUM(D9:D20)</f>
        <v>2523150.204050628</v>
      </c>
      <c r="E21" s="24">
        <f t="shared" si="0"/>
        <v>111.12718282401481</v>
      </c>
      <c r="F21" s="7"/>
      <c r="G21" s="22"/>
      <c r="H21" s="1"/>
      <c r="I21" s="22"/>
      <c r="J21" s="20"/>
    </row>
    <row r="22" spans="2:10">
      <c r="B22" s="7"/>
      <c r="C22" s="7"/>
      <c r="D22" s="7"/>
      <c r="E22" s="7"/>
      <c r="F22" s="7"/>
      <c r="G22" s="7"/>
      <c r="H22" s="7"/>
      <c r="I22" s="7"/>
      <c r="J22" s="7"/>
    </row>
    <row r="23" spans="2:10">
      <c r="B23" s="9" t="s">
        <v>36</v>
      </c>
      <c r="C23" s="7"/>
      <c r="D23" s="7"/>
      <c r="E23" s="7"/>
      <c r="F23" s="7"/>
      <c r="G23" s="7"/>
      <c r="H23" s="7"/>
      <c r="I23" s="7"/>
      <c r="J23" s="7"/>
    </row>
    <row r="26" spans="2:10">
      <c r="D26" s="12"/>
      <c r="E26" s="12"/>
      <c r="F26" s="12"/>
      <c r="G26" s="13"/>
      <c r="H26" s="14"/>
      <c r="I26" s="12"/>
    </row>
    <row r="27" spans="2:10">
      <c r="D27" s="15"/>
      <c r="E27" s="14"/>
      <c r="F27" s="12"/>
      <c r="G27" s="16"/>
      <c r="H27" s="14"/>
      <c r="I27" s="12"/>
    </row>
    <row r="28" spans="2:10">
      <c r="D28" s="15"/>
      <c r="E28" s="14"/>
      <c r="F28" s="12"/>
      <c r="G28" s="12"/>
      <c r="H28" s="12"/>
      <c r="I28" s="12"/>
    </row>
    <row r="29" spans="2:10">
      <c r="D29" s="15"/>
      <c r="E29" s="14"/>
      <c r="F29" s="12"/>
      <c r="G29" s="12"/>
      <c r="H29" s="12"/>
      <c r="I29" s="12"/>
    </row>
    <row r="30" spans="2:10">
      <c r="D30" s="15"/>
      <c r="E30" s="14"/>
      <c r="F30" s="12"/>
      <c r="G30" s="12"/>
      <c r="H30" s="12"/>
      <c r="I30" s="12"/>
    </row>
    <row r="31" spans="2:10">
      <c r="D31" s="15"/>
      <c r="E31" s="14"/>
      <c r="F31" s="12"/>
      <c r="G31" s="12"/>
      <c r="H31" s="12"/>
      <c r="I31" s="12"/>
    </row>
    <row r="32" spans="2:10">
      <c r="D32" s="15"/>
      <c r="E32" s="14"/>
      <c r="F32" s="12"/>
      <c r="G32" s="12"/>
      <c r="H32" s="12"/>
      <c r="I32" s="12"/>
    </row>
    <row r="33" spans="4:9">
      <c r="D33" s="15"/>
      <c r="E33" s="14"/>
      <c r="F33" s="12"/>
      <c r="G33" s="12"/>
      <c r="H33" s="12"/>
      <c r="I33" s="12"/>
    </row>
    <row r="34" spans="4:9">
      <c r="D34" s="15"/>
      <c r="E34" s="14"/>
      <c r="F34" s="12"/>
      <c r="G34" s="12"/>
      <c r="H34" s="12"/>
      <c r="I34" s="12"/>
    </row>
    <row r="35" spans="4:9">
      <c r="D35" s="15"/>
      <c r="E35" s="14"/>
      <c r="F35" s="12"/>
      <c r="G35" s="12"/>
      <c r="H35" s="12"/>
      <c r="I35" s="12"/>
    </row>
    <row r="36" spans="4:9">
      <c r="D36" s="15"/>
      <c r="E36" s="14"/>
      <c r="F36" s="12"/>
      <c r="G36" s="12"/>
      <c r="H36" s="12"/>
      <c r="I36" s="12"/>
    </row>
    <row r="37" spans="4:9">
      <c r="D37" s="15"/>
      <c r="E37" s="14"/>
      <c r="F37" s="12"/>
      <c r="G37" s="12"/>
      <c r="H37" s="12"/>
      <c r="I37" s="12"/>
    </row>
    <row r="38" spans="4:9">
      <c r="D38" s="15"/>
      <c r="E38" s="14"/>
      <c r="F38" s="12"/>
      <c r="G38" s="12"/>
      <c r="H38" s="12"/>
      <c r="I38" s="12"/>
    </row>
    <row r="39" spans="4:9">
      <c r="D39" s="12"/>
      <c r="E39" s="12"/>
      <c r="F39" s="12"/>
      <c r="G39" s="12"/>
      <c r="H39" s="12"/>
      <c r="I39" s="12"/>
    </row>
    <row r="40" spans="4:9">
      <c r="D40" s="12"/>
      <c r="E40" s="12"/>
      <c r="F40" s="12"/>
      <c r="G40" s="12"/>
      <c r="H40" s="12"/>
      <c r="I40" s="12"/>
    </row>
  </sheetData>
  <pageMargins left="0.7" right="0.7" top="0.75" bottom="0.75" header="0.3" footer="0.3"/>
  <pageSetup paperSize="9" scale="9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E9502F6CE89A419AF4920CEBF0367D" ma:contentTypeVersion="13" ma:contentTypeDescription="Ustvari nov dokument." ma:contentTypeScope="" ma:versionID="fb61542089c436b6e1f0635de508855f">
  <xsd:schema xmlns:xsd="http://www.w3.org/2001/XMLSchema" xmlns:xs="http://www.w3.org/2001/XMLSchema" xmlns:p="http://schemas.microsoft.com/office/2006/metadata/properties" xmlns:ns3="9fd367b8-f668-4efa-b76a-0d69923a2684" xmlns:ns4="8ea1a550-61f7-45ce-8739-0ad0adf0dd2b" targetNamespace="http://schemas.microsoft.com/office/2006/metadata/properties" ma:root="true" ma:fieldsID="66c90e0a3aecdb2c74f7e016a5be3e69" ns3:_="" ns4:_="">
    <xsd:import namespace="9fd367b8-f668-4efa-b76a-0d69923a2684"/>
    <xsd:import namespace="8ea1a550-61f7-45ce-8739-0ad0adf0dd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367b8-f668-4efa-b76a-0d69923a26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1a550-61f7-45ce-8739-0ad0adf0dd2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Razprševanje namiga za skupno rab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6748A6-A8B5-4AA6-9446-85DBF9A7A1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d367b8-f668-4efa-b76a-0d69923a2684"/>
    <ds:schemaRef ds:uri="8ea1a550-61f7-45ce-8739-0ad0adf0dd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F94418-E900-4005-85C4-23CCD64835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652E3E-600E-49F5-9912-A9551695B719}">
  <ds:schemaRefs>
    <ds:schemaRef ds:uri="http://purl.org/dc/dcmitype/"/>
    <ds:schemaRef ds:uri="http://schemas.microsoft.com/office/2006/documentManagement/types"/>
    <ds:schemaRef ds:uri="8ea1a550-61f7-45ce-8739-0ad0adf0dd2b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9fd367b8-f668-4efa-b76a-0d69923a2684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2021-2019</vt:lpstr>
      <vt:lpstr>2020-2017</vt:lpstr>
      <vt:lpstr>2019-2016</vt:lpstr>
      <vt:lpstr>2018-2017</vt:lpstr>
      <vt:lpstr>2017-2016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Zmrzlikar</dc:creator>
  <cp:lastModifiedBy>Ana Špik</cp:lastModifiedBy>
  <cp:lastPrinted>2017-12-14T11:20:47Z</cp:lastPrinted>
  <dcterms:created xsi:type="dcterms:W3CDTF">2017-07-14T11:03:42Z</dcterms:created>
  <dcterms:modified xsi:type="dcterms:W3CDTF">2022-01-13T08:27:23Z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0x01010073E9502F6CE89A419AF4920CEBF0367D</vt:lpwstr>
  </property>
</Properties>
</file>